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крк трансферты 2020" sheetId="1" r:id="rId1"/>
  </sheets>
  <calcPr calcId="145621"/>
</workbook>
</file>

<file path=xl/calcChain.xml><?xml version="1.0" encoding="utf-8"?>
<calcChain xmlns="http://schemas.openxmlformats.org/spreadsheetml/2006/main">
  <c r="A18" i="1" l="1"/>
  <c r="R14" i="1"/>
  <c r="D14" i="1"/>
  <c r="C14" i="1"/>
  <c r="L11" i="1"/>
  <c r="K11" i="1"/>
  <c r="M11" i="1" s="1"/>
  <c r="G11" i="1"/>
  <c r="F11" i="1"/>
  <c r="H11" i="1" s="1"/>
  <c r="B11" i="1"/>
  <c r="L10" i="1"/>
  <c r="N10" i="1" s="1"/>
  <c r="K10" i="1"/>
  <c r="M10" i="1" s="1"/>
  <c r="G10" i="1"/>
  <c r="I10" i="1" s="1"/>
  <c r="O10" i="1" s="1"/>
  <c r="F10" i="1"/>
  <c r="H10" i="1" s="1"/>
  <c r="B10" i="1"/>
  <c r="L9" i="1"/>
  <c r="K9" i="1"/>
  <c r="M9" i="1" s="1"/>
  <c r="G9" i="1"/>
  <c r="F9" i="1"/>
  <c r="H9" i="1" s="1"/>
  <c r="B9" i="1"/>
  <c r="L8" i="1"/>
  <c r="N8" i="1" s="1"/>
  <c r="K8" i="1"/>
  <c r="M8" i="1" s="1"/>
  <c r="G8" i="1"/>
  <c r="I8" i="1" s="1"/>
  <c r="O8" i="1" s="1"/>
  <c r="F8" i="1"/>
  <c r="H8" i="1" s="1"/>
  <c r="B8" i="1"/>
  <c r="L7" i="1"/>
  <c r="L14" i="1" s="1"/>
  <c r="K7" i="1"/>
  <c r="M7" i="1" s="1"/>
  <c r="M14" i="1" s="1"/>
  <c r="G7" i="1"/>
  <c r="G14" i="1" s="1"/>
  <c r="F7" i="1"/>
  <c r="H7" i="1" s="1"/>
  <c r="H14" i="1" s="1"/>
  <c r="B7" i="1"/>
  <c r="B14" i="1" s="1"/>
  <c r="P8" i="1" l="1"/>
  <c r="Q8" i="1" s="1"/>
  <c r="P10" i="1"/>
  <c r="Q10" i="1" s="1"/>
  <c r="I9" i="1"/>
  <c r="N9" i="1"/>
  <c r="I11" i="1"/>
  <c r="O11" i="1" s="1"/>
  <c r="N11" i="1"/>
  <c r="I7" i="1"/>
  <c r="N7" i="1"/>
  <c r="N14" i="1" s="1"/>
  <c r="I14" i="1" l="1"/>
  <c r="O7" i="1"/>
  <c r="P11" i="1"/>
  <c r="Q11" i="1" s="1"/>
  <c r="O9" i="1"/>
  <c r="O14" i="1" l="1"/>
  <c r="P7" i="1"/>
  <c r="P14" i="1" s="1"/>
  <c r="P9" i="1"/>
  <c r="Q9" i="1" s="1"/>
  <c r="Q7" i="1" l="1"/>
  <c r="Q14" i="1" s="1"/>
</calcChain>
</file>

<file path=xl/sharedStrings.xml><?xml version="1.0" encoding="utf-8"?>
<sst xmlns="http://schemas.openxmlformats.org/spreadsheetml/2006/main" count="28" uniqueCount="23">
  <si>
    <t>Приложение</t>
  </si>
  <si>
    <t xml:space="preserve">уточнение объема межбюджетных трансфертов, подлежащих передаче из бюджетов поселений на осуществление полномочий                                                                                          в сфере внешнего муниципального финансового контроля </t>
  </si>
  <si>
    <t>кол-во ставок</t>
  </si>
  <si>
    <t>в том числе</t>
  </si>
  <si>
    <t>д/оклад предс.КРК  с 01.01.2020</t>
  </si>
  <si>
    <t>д/оклад предс.КРК с 01.10.2020</t>
  </si>
  <si>
    <t>ФОТ председаля КРК</t>
  </si>
  <si>
    <t>ФОТ инспектор КРК</t>
  </si>
  <si>
    <t>общий ФОТ        (косгу 211)</t>
  </si>
  <si>
    <t>начисления на ФОТ (косгу 213)</t>
  </si>
  <si>
    <t>ВСЕГО для передачи полномочий</t>
  </si>
  <si>
    <t>объем трасфертов  в 2020 году согласовано с Департаментом</t>
  </si>
  <si>
    <t>председатель КРК</t>
  </si>
  <si>
    <t>инспектор КРК</t>
  </si>
  <si>
    <t>с 01.01-30.09.2020</t>
  </si>
  <si>
    <t>с 01.10-31.12.2020</t>
  </si>
  <si>
    <t>ВСЕГО</t>
  </si>
  <si>
    <t>Алексино</t>
  </si>
  <si>
    <t>Михайловское</t>
  </si>
  <si>
    <t>Усвятье</t>
  </si>
  <si>
    <t>Верхнеднепровский</t>
  </si>
  <si>
    <t>Дорогобуж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</si>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</sst>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р.&quot;"/>
    <numFmt numFmtId="165" formatCode="0.000"/>
    <numFmt numFmtId="166" formatCode="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i/>
      <sz val="9"/>
      <name val="Arial Cyr"/>
      <charset val="204"/>
    </font>
    <font>
      <sz val="7"/>
      <name val="Arial Cyr"/>
      <charset val="204"/>
    </font>
    <font>
      <sz val="10"/>
      <color rgb="FFFF0000"/>
      <name val="Arial Cyr"/>
      <charset val="204"/>
    </font>
    <font>
      <sz val="9"/>
      <color rgb="FFFF0000"/>
      <name val="Arial Cyr"/>
      <charset val="204"/>
    </font>
    <font>
      <b/>
      <sz val="10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164" fontId="7" fillId="0" borderId="8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164" fontId="5" fillId="0" borderId="8" xfId="0" applyNumberFormat="1" applyFont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164" fontId="1" fillId="0" borderId="8" xfId="0" applyNumberFormat="1" applyFont="1" applyBorder="1"/>
    <xf numFmtId="165" fontId="4" fillId="0" borderId="8" xfId="0" applyNumberFormat="1" applyFont="1" applyBorder="1"/>
    <xf numFmtId="165" fontId="4" fillId="0" borderId="8" xfId="0" applyNumberFormat="1" applyFont="1" applyBorder="1" applyAlignment="1">
      <alignment horizontal="center"/>
    </xf>
    <xf numFmtId="3" fontId="0" fillId="0" borderId="8" xfId="0" applyNumberFormat="1" applyFont="1" applyBorder="1"/>
    <xf numFmtId="3" fontId="0" fillId="0" borderId="2" xfId="0" applyNumberFormat="1" applyFont="1" applyBorder="1"/>
    <xf numFmtId="4" fontId="4" fillId="0" borderId="8" xfId="0" applyNumberFormat="1" applyFont="1" applyBorder="1" applyAlignment="1">
      <alignment wrapText="1"/>
    </xf>
    <xf numFmtId="4" fontId="4" fillId="3" borderId="8" xfId="0" applyNumberFormat="1" applyFont="1" applyFill="1" applyBorder="1" applyAlignment="1">
      <alignment wrapText="1"/>
    </xf>
    <xf numFmtId="4" fontId="4" fillId="0" borderId="8" xfId="0" applyNumberFormat="1" applyFont="1" applyFill="1" applyBorder="1"/>
    <xf numFmtId="4" fontId="4" fillId="2" borderId="2" xfId="0" applyNumberFormat="1" applyFont="1" applyFill="1" applyBorder="1"/>
    <xf numFmtId="166" fontId="6" fillId="2" borderId="8" xfId="0" applyNumberFormat="1" applyFont="1" applyFill="1" applyBorder="1"/>
    <xf numFmtId="4" fontId="1" fillId="0" borderId="8" xfId="0" applyNumberFormat="1" applyFont="1" applyBorder="1"/>
    <xf numFmtId="164" fontId="1" fillId="0" borderId="8" xfId="0" applyNumberFormat="1" applyFont="1" applyBorder="1" applyAlignment="1">
      <alignment horizontal="center"/>
    </xf>
    <xf numFmtId="3" fontId="8" fillId="0" borderId="8" xfId="0" applyNumberFormat="1" applyFont="1" applyBorder="1"/>
    <xf numFmtId="3" fontId="8" fillId="0" borderId="2" xfId="0" applyNumberFormat="1" applyFont="1" applyBorder="1"/>
    <xf numFmtId="164" fontId="0" fillId="0" borderId="8" xfId="0" applyNumberFormat="1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3" borderId="8" xfId="0" applyFont="1" applyFill="1" applyBorder="1" applyAlignment="1">
      <alignment wrapText="1"/>
    </xf>
    <xf numFmtId="164" fontId="8" fillId="0" borderId="2" xfId="0" applyNumberFormat="1" applyFont="1" applyBorder="1"/>
    <xf numFmtId="0" fontId="4" fillId="0" borderId="8" xfId="0" applyFont="1" applyFill="1" applyBorder="1"/>
    <xf numFmtId="0" fontId="4" fillId="2" borderId="2" xfId="0" applyFont="1" applyFill="1" applyBorder="1"/>
    <xf numFmtId="164" fontId="4" fillId="4" borderId="8" xfId="0" applyNumberFormat="1" applyFont="1" applyFill="1" applyBorder="1"/>
    <xf numFmtId="165" fontId="4" fillId="4" borderId="8" xfId="0" applyNumberFormat="1" applyFont="1" applyFill="1" applyBorder="1"/>
    <xf numFmtId="3" fontId="9" fillId="4" borderId="8" xfId="0" applyNumberFormat="1" applyFont="1" applyFill="1" applyBorder="1"/>
    <xf numFmtId="4" fontId="4" fillId="4" borderId="8" xfId="0" applyNumberFormat="1" applyFont="1" applyFill="1" applyBorder="1"/>
    <xf numFmtId="4" fontId="4" fillId="3" borderId="8" xfId="0" applyNumberFormat="1" applyFont="1" applyFill="1" applyBorder="1"/>
    <xf numFmtId="4" fontId="6" fillId="2" borderId="2" xfId="0" applyNumberFormat="1" applyFont="1" applyFill="1" applyBorder="1"/>
    <xf numFmtId="0" fontId="8" fillId="0" borderId="0" xfId="0" applyFont="1"/>
    <xf numFmtId="0" fontId="0" fillId="0" borderId="0" xfId="0" applyFont="1"/>
    <xf numFmtId="0" fontId="10" fillId="0" borderId="8" xfId="0" applyFont="1" applyBorder="1"/>
    <xf numFmtId="0" fontId="2" fillId="0" borderId="8" xfId="0" applyFont="1" applyBorder="1"/>
    <xf numFmtId="14" fontId="5" fillId="0" borderId="0" xfId="0" applyNumberFormat="1" applyFont="1"/>
    <xf numFmtId="22" fontId="5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0"/>
    <pageSetUpPr fitToPage="1"/>
  </sheetPr>
  <dimension ref="A1:R18"/>
  <sheetViews>
    <sheetView tabSelected="1" workbookViewId="0">
      <selection sqref="A1:IV65536"/>
    </sheetView>
  </sheetViews>
  <sheetFormatPr defaultRowHeight="12.75" x14ac:dyDescent="0.2"/>
  <cols>
    <col min="1" max="1" width="13.5703125" style="1" customWidth="1"/>
    <col min="2" max="2" width="6.7109375" style="1" customWidth="1"/>
    <col min="3" max="3" width="6.42578125" style="2" customWidth="1"/>
    <col min="4" max="4" width="7.28515625" style="2" customWidth="1"/>
    <col min="5" max="6" width="8.85546875" style="1" customWidth="1"/>
    <col min="7" max="7" width="10.5703125" style="1" customWidth="1"/>
    <col min="8" max="8" width="8.5703125" style="1" customWidth="1"/>
    <col min="9" max="9" width="10.28515625" style="1" customWidth="1"/>
    <col min="10" max="10" width="9" style="1" customWidth="1"/>
    <col min="11" max="11" width="9.28515625" style="1" customWidth="1"/>
    <col min="12" max="14" width="9" style="1" customWidth="1"/>
    <col min="15" max="15" width="9.7109375" style="1" customWidth="1"/>
    <col min="16" max="16" width="9.140625" style="1"/>
    <col min="17" max="17" width="10.7109375" style="1" customWidth="1"/>
    <col min="18" max="18" width="19" style="61" customWidth="1"/>
    <col min="19" max="16384" width="9.140625" style="1"/>
  </cols>
  <sheetData>
    <row r="1" spans="1:18" x14ac:dyDescent="0.2">
      <c r="Q1" s="3" t="s">
        <v>0</v>
      </c>
      <c r="R1" s="4"/>
    </row>
    <row r="2" spans="1:18" x14ac:dyDescent="0.2">
      <c r="R2" s="5"/>
    </row>
    <row r="3" spans="1:18" ht="31.5" customHeight="1" x14ac:dyDescent="0.25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18" x14ac:dyDescent="0.2">
      <c r="A4" s="2"/>
      <c r="B4" s="2"/>
      <c r="E4" s="2"/>
      <c r="F4" s="2"/>
      <c r="G4" s="2"/>
      <c r="H4" s="2"/>
      <c r="I4" s="2"/>
      <c r="J4" s="2"/>
      <c r="K4" s="2"/>
      <c r="R4" s="5"/>
    </row>
    <row r="5" spans="1:18" ht="12.75" customHeight="1" x14ac:dyDescent="0.2">
      <c r="A5" s="9"/>
      <c r="B5" s="10" t="s">
        <v>2</v>
      </c>
      <c r="C5" s="11" t="s">
        <v>3</v>
      </c>
      <c r="D5" s="12"/>
      <c r="E5" s="13" t="s">
        <v>4</v>
      </c>
      <c r="F5" s="13" t="s">
        <v>5</v>
      </c>
      <c r="G5" s="14" t="s">
        <v>6</v>
      </c>
      <c r="H5" s="15"/>
      <c r="I5" s="16"/>
      <c r="J5" s="13" t="s">
        <v>4</v>
      </c>
      <c r="K5" s="13" t="s">
        <v>5</v>
      </c>
      <c r="L5" s="14" t="s">
        <v>7</v>
      </c>
      <c r="M5" s="15"/>
      <c r="N5" s="16"/>
      <c r="O5" s="17" t="s">
        <v>8</v>
      </c>
      <c r="P5" s="18" t="s">
        <v>9</v>
      </c>
      <c r="Q5" s="19" t="s">
        <v>10</v>
      </c>
      <c r="R5" s="20" t="s">
        <v>11</v>
      </c>
    </row>
    <row r="6" spans="1:18" ht="57" customHeight="1" x14ac:dyDescent="0.2">
      <c r="A6" s="21"/>
      <c r="B6" s="22"/>
      <c r="C6" s="23" t="s">
        <v>12</v>
      </c>
      <c r="D6" s="24" t="s">
        <v>13</v>
      </c>
      <c r="E6" s="25"/>
      <c r="F6" s="25"/>
      <c r="G6" s="26" t="s">
        <v>14</v>
      </c>
      <c r="H6" s="26" t="s">
        <v>15</v>
      </c>
      <c r="I6" s="27" t="s">
        <v>16</v>
      </c>
      <c r="J6" s="25"/>
      <c r="K6" s="25"/>
      <c r="L6" s="26" t="s">
        <v>14</v>
      </c>
      <c r="M6" s="26" t="s">
        <v>15</v>
      </c>
      <c r="N6" s="27" t="s">
        <v>16</v>
      </c>
      <c r="O6" s="28"/>
      <c r="P6" s="29"/>
      <c r="Q6" s="30"/>
      <c r="R6" s="31"/>
    </row>
    <row r="7" spans="1:18" x14ac:dyDescent="0.2">
      <c r="A7" s="32" t="s">
        <v>17</v>
      </c>
      <c r="B7" s="33">
        <f>SUM(C7:D7)</f>
        <v>7.0000000000000007E-2</v>
      </c>
      <c r="C7" s="34">
        <v>3.5000000000000003E-2</v>
      </c>
      <c r="D7" s="34">
        <v>3.5000000000000003E-2</v>
      </c>
      <c r="E7" s="35">
        <v>3644</v>
      </c>
      <c r="F7" s="36">
        <f>ROUND(E7*1.03,0)</f>
        <v>3753</v>
      </c>
      <c r="G7" s="37">
        <f>ROUND(E7*62.66*C7/12*9,2)</f>
        <v>5993.74</v>
      </c>
      <c r="H7" s="37">
        <f>ROUND(F7*62.66*D7/12*3,2)</f>
        <v>2057.6799999999998</v>
      </c>
      <c r="I7" s="38">
        <f>G7+H7</f>
        <v>8051.42</v>
      </c>
      <c r="J7" s="36">
        <v>3066</v>
      </c>
      <c r="K7" s="36">
        <f>ROUND(J7*1.03,0)</f>
        <v>3158</v>
      </c>
      <c r="L7" s="37">
        <f>ROUND(J7*D7*62.66/12*9,2)</f>
        <v>5043.03</v>
      </c>
      <c r="M7" s="37">
        <f>ROUND(K7*62.66*D7/12*3,2)</f>
        <v>1731.45</v>
      </c>
      <c r="N7" s="38">
        <f>L7+M7</f>
        <v>6774.48</v>
      </c>
      <c r="O7" s="39">
        <f>I7+N7</f>
        <v>14825.9</v>
      </c>
      <c r="P7" s="39">
        <f>O7*0.302</f>
        <v>4477.4218000000001</v>
      </c>
      <c r="Q7" s="40">
        <f>(O7+P7)</f>
        <v>19303.321799999998</v>
      </c>
      <c r="R7" s="41">
        <v>19.399999999999999</v>
      </c>
    </row>
    <row r="8" spans="1:18" x14ac:dyDescent="0.2">
      <c r="A8" s="32" t="s">
        <v>18</v>
      </c>
      <c r="B8" s="33">
        <f>SUM(C8:D8)</f>
        <v>7.0000000000000007E-2</v>
      </c>
      <c r="C8" s="34">
        <v>3.5000000000000003E-2</v>
      </c>
      <c r="D8" s="34">
        <v>3.5000000000000003E-2</v>
      </c>
      <c r="E8" s="35">
        <v>3644</v>
      </c>
      <c r="F8" s="36">
        <f>ROUND(E8*1.03,0)</f>
        <v>3753</v>
      </c>
      <c r="G8" s="37">
        <f>ROUND(E8*62.66*C8/12*9,2)</f>
        <v>5993.74</v>
      </c>
      <c r="H8" s="37">
        <f>ROUND(F8*62.66*D8/12*3,2)</f>
        <v>2057.6799999999998</v>
      </c>
      <c r="I8" s="38">
        <f>G8+H8</f>
        <v>8051.42</v>
      </c>
      <c r="J8" s="36">
        <v>3066</v>
      </c>
      <c r="K8" s="36">
        <f>ROUND(J8*1.03,0)</f>
        <v>3158</v>
      </c>
      <c r="L8" s="37">
        <f>ROUND(J8*D8*62.66/12*9,2)</f>
        <v>5043.03</v>
      </c>
      <c r="M8" s="37">
        <f>ROUND(K8*62.66*D8/12*3,2)</f>
        <v>1731.45</v>
      </c>
      <c r="N8" s="38">
        <f>L8+M8</f>
        <v>6774.48</v>
      </c>
      <c r="O8" s="39">
        <f>I8+N8</f>
        <v>14825.9</v>
      </c>
      <c r="P8" s="39">
        <f>O8*0.302</f>
        <v>4477.4218000000001</v>
      </c>
      <c r="Q8" s="40">
        <f>(O8+P8)</f>
        <v>19303.321799999998</v>
      </c>
      <c r="R8" s="41">
        <v>19.399999999999999</v>
      </c>
    </row>
    <row r="9" spans="1:18" x14ac:dyDescent="0.2">
      <c r="A9" s="32" t="s">
        <v>19</v>
      </c>
      <c r="B9" s="33">
        <f>SUM(C9:D9)</f>
        <v>7.0000000000000007E-2</v>
      </c>
      <c r="C9" s="34">
        <v>3.5000000000000003E-2</v>
      </c>
      <c r="D9" s="34">
        <v>3.5000000000000003E-2</v>
      </c>
      <c r="E9" s="35">
        <v>3644</v>
      </c>
      <c r="F9" s="36">
        <f>ROUND(E9*1.03,0)</f>
        <v>3753</v>
      </c>
      <c r="G9" s="37">
        <f>ROUND(E9*62.66*C9/12*9,2)</f>
        <v>5993.74</v>
      </c>
      <c r="H9" s="37">
        <f>ROUND(F9*62.66*D9/12*3,2)</f>
        <v>2057.6799999999998</v>
      </c>
      <c r="I9" s="38">
        <f>G9+H9</f>
        <v>8051.42</v>
      </c>
      <c r="J9" s="36">
        <v>3066</v>
      </c>
      <c r="K9" s="36">
        <f>ROUND(J9*1.03,0)</f>
        <v>3158</v>
      </c>
      <c r="L9" s="37">
        <f>ROUND(J9*D9*62.66/12*9,2)</f>
        <v>5043.03</v>
      </c>
      <c r="M9" s="37">
        <f>ROUND(K9*62.66*D9/12*3,2)</f>
        <v>1731.45</v>
      </c>
      <c r="N9" s="38">
        <f>L9+M9</f>
        <v>6774.48</v>
      </c>
      <c r="O9" s="39">
        <f>I9+N9</f>
        <v>14825.9</v>
      </c>
      <c r="P9" s="39">
        <f>O9*0.302</f>
        <v>4477.4218000000001</v>
      </c>
      <c r="Q9" s="40">
        <f>(O9+P9)</f>
        <v>19303.321799999998</v>
      </c>
      <c r="R9" s="41">
        <v>19.399999999999999</v>
      </c>
    </row>
    <row r="10" spans="1:18" x14ac:dyDescent="0.2">
      <c r="A10" s="32" t="s">
        <v>20</v>
      </c>
      <c r="B10" s="33">
        <f>SUM(C10:D10)</f>
        <v>0.08</v>
      </c>
      <c r="C10" s="34">
        <v>0.04</v>
      </c>
      <c r="D10" s="34">
        <v>0.04</v>
      </c>
      <c r="E10" s="35">
        <v>4260</v>
      </c>
      <c r="F10" s="36">
        <f>ROUND(E10*1.03,0)</f>
        <v>4388</v>
      </c>
      <c r="G10" s="37">
        <f>ROUND(E10*62.66*C10/12*9,2)</f>
        <v>8007.95</v>
      </c>
      <c r="H10" s="37">
        <f>ROUND(F10*62.66*D10/12*3,2)</f>
        <v>2749.52</v>
      </c>
      <c r="I10" s="38">
        <f>G10+H10</f>
        <v>10757.47</v>
      </c>
      <c r="J10" s="36">
        <v>3595</v>
      </c>
      <c r="K10" s="36">
        <f>ROUND(J10*1.03,0)</f>
        <v>3703</v>
      </c>
      <c r="L10" s="37">
        <f>ROUND(J10*D10*62.66/12*9,2)</f>
        <v>6757.88</v>
      </c>
      <c r="M10" s="37">
        <f>ROUND(K10*62.66*D10/12*3,2)</f>
        <v>2320.3000000000002</v>
      </c>
      <c r="N10" s="38">
        <f>L10+M10</f>
        <v>9078.18</v>
      </c>
      <c r="O10" s="39">
        <f>I10+N10</f>
        <v>19835.650000000001</v>
      </c>
      <c r="P10" s="39">
        <f>O10*0.302</f>
        <v>5990.3663000000006</v>
      </c>
      <c r="Q10" s="40">
        <f>(O10+P10)</f>
        <v>25826.016300000003</v>
      </c>
      <c r="R10" s="41">
        <v>25.8</v>
      </c>
    </row>
    <row r="11" spans="1:18" x14ac:dyDescent="0.2">
      <c r="A11" s="32" t="s">
        <v>21</v>
      </c>
      <c r="B11" s="33">
        <f>SUM(C11:D11)</f>
        <v>0.08</v>
      </c>
      <c r="C11" s="34">
        <v>0.04</v>
      </c>
      <c r="D11" s="34">
        <v>0.04</v>
      </c>
      <c r="E11" s="35">
        <v>4260</v>
      </c>
      <c r="F11" s="36">
        <f>ROUND(E11*1.03,0)</f>
        <v>4388</v>
      </c>
      <c r="G11" s="37">
        <f>ROUND(E11*62.66*C11/12*9,2)</f>
        <v>8007.95</v>
      </c>
      <c r="H11" s="37">
        <f>ROUND(F11*62.66*D11/12*3,2)</f>
        <v>2749.52</v>
      </c>
      <c r="I11" s="38">
        <f>G11+H11</f>
        <v>10757.47</v>
      </c>
      <c r="J11" s="36">
        <v>3595</v>
      </c>
      <c r="K11" s="36">
        <f>ROUND(J11*1.03,0)</f>
        <v>3703</v>
      </c>
      <c r="L11" s="37">
        <f>ROUND(J11*D11*62.66/12*9,2)</f>
        <v>6757.88</v>
      </c>
      <c r="M11" s="37">
        <f>ROUND(K11*62.66*D11/12*3,2)</f>
        <v>2320.3000000000002</v>
      </c>
      <c r="N11" s="38">
        <f>L11+M11</f>
        <v>9078.18</v>
      </c>
      <c r="O11" s="39">
        <f>I11+N11</f>
        <v>19835.650000000001</v>
      </c>
      <c r="P11" s="39">
        <f>O11*0.302</f>
        <v>5990.3663000000006</v>
      </c>
      <c r="Q11" s="40">
        <f>(O11+P11)</f>
        <v>25826.016300000003</v>
      </c>
      <c r="R11" s="41">
        <v>25.8</v>
      </c>
    </row>
    <row r="12" spans="1:18" x14ac:dyDescent="0.2">
      <c r="A12" s="32"/>
      <c r="B12" s="42"/>
      <c r="C12" s="43"/>
      <c r="D12" s="43"/>
      <c r="E12" s="44"/>
      <c r="F12" s="45"/>
      <c r="G12" s="46"/>
      <c r="H12" s="47"/>
      <c r="I12" s="48"/>
      <c r="J12" s="49"/>
      <c r="K12" s="49"/>
      <c r="L12" s="47"/>
      <c r="M12" s="47"/>
      <c r="N12" s="48"/>
      <c r="O12" s="50"/>
      <c r="P12" s="50"/>
      <c r="Q12" s="51"/>
      <c r="R12" s="41"/>
    </row>
    <row r="13" spans="1:18" x14ac:dyDescent="0.2">
      <c r="A13" s="32"/>
      <c r="B13" s="32"/>
      <c r="C13" s="43"/>
      <c r="D13" s="43"/>
      <c r="E13" s="44"/>
      <c r="F13" s="45"/>
      <c r="G13" s="46"/>
      <c r="H13" s="47"/>
      <c r="I13" s="48"/>
      <c r="J13" s="49"/>
      <c r="K13" s="49"/>
      <c r="L13" s="47"/>
      <c r="M13" s="47"/>
      <c r="N13" s="48"/>
      <c r="O13" s="50"/>
      <c r="P13" s="50"/>
      <c r="Q13" s="51"/>
      <c r="R13" s="41"/>
    </row>
    <row r="14" spans="1:18" ht="24" customHeight="1" x14ac:dyDescent="0.2">
      <c r="A14" s="52" t="s">
        <v>22</v>
      </c>
      <c r="B14" s="53">
        <f>SUM(B7:B11)</f>
        <v>0.37000000000000005</v>
      </c>
      <c r="C14" s="53">
        <f>SUM(C7:C11)</f>
        <v>0.18500000000000003</v>
      </c>
      <c r="D14" s="53">
        <f>SUM(D7:D11)</f>
        <v>0.18500000000000003</v>
      </c>
      <c r="E14" s="54"/>
      <c r="F14" s="54"/>
      <c r="G14" s="55">
        <f>SUM(G7:G11)</f>
        <v>33997.120000000003</v>
      </c>
      <c r="H14" s="55">
        <f>SUM(H7:H11)</f>
        <v>11672.08</v>
      </c>
      <c r="I14" s="56">
        <f>SUM(I7:I11)</f>
        <v>45669.200000000004</v>
      </c>
      <c r="J14" s="54"/>
      <c r="K14" s="54"/>
      <c r="L14" s="55">
        <f t="shared" ref="L14:Q14" si="0">SUM(L7:L11)</f>
        <v>28644.850000000002</v>
      </c>
      <c r="M14" s="55">
        <f t="shared" si="0"/>
        <v>9834.9500000000007</v>
      </c>
      <c r="N14" s="56">
        <f t="shared" si="0"/>
        <v>38479.800000000003</v>
      </c>
      <c r="O14" s="55">
        <f t="shared" si="0"/>
        <v>84149</v>
      </c>
      <c r="P14" s="55">
        <f t="shared" si="0"/>
        <v>25412.998000000003</v>
      </c>
      <c r="Q14" s="40">
        <f t="shared" si="0"/>
        <v>109561.99800000001</v>
      </c>
      <c r="R14" s="57">
        <f>SUM(R7:R12)</f>
        <v>109.8</v>
      </c>
    </row>
    <row r="15" spans="1:18" x14ac:dyDescent="0.2">
      <c r="E15" s="58"/>
      <c r="F15" s="58"/>
      <c r="G15" s="58"/>
      <c r="H15" s="58"/>
      <c r="I15" s="59"/>
      <c r="J15" s="58"/>
      <c r="K15" s="58"/>
      <c r="L15" s="58"/>
      <c r="M15" s="58"/>
      <c r="N15" s="58"/>
      <c r="O15" s="59"/>
      <c r="P15" s="58"/>
      <c r="Q15" s="59"/>
      <c r="R15" s="60"/>
    </row>
    <row r="16" spans="1:18" x14ac:dyDescent="0.2">
      <c r="I16" s="59"/>
      <c r="Q16" s="59"/>
    </row>
    <row r="17" spans="1:9" x14ac:dyDescent="0.2">
      <c r="A17" s="62"/>
      <c r="I17" s="59"/>
    </row>
    <row r="18" spans="1:9" x14ac:dyDescent="0.2">
      <c r="A18" s="63">
        <f ca="1">NOW()</f>
        <v>43781.626670370373</v>
      </c>
    </row>
  </sheetData>
  <mergeCells count="14">
    <mergeCell ref="O5:O6"/>
    <mergeCell ref="P5:P6"/>
    <mergeCell ref="Q5:Q6"/>
    <mergeCell ref="R5:R6"/>
    <mergeCell ref="A3:Q3"/>
    <mergeCell ref="A5:A6"/>
    <mergeCell ref="B5:B6"/>
    <mergeCell ref="C5:D5"/>
    <mergeCell ref="E5:E6"/>
    <mergeCell ref="F5:F6"/>
    <mergeCell ref="G5:I5"/>
    <mergeCell ref="J5:J6"/>
    <mergeCell ref="K5:K6"/>
    <mergeCell ref="L5:N5"/>
  </mergeCells>
  <pageMargins left="0.19685039370078741" right="0.19685039370078741" top="0.98425196850393704" bottom="0.78740157480314965" header="0.51181102362204722" footer="0.51181102362204722"/>
  <pageSetup paperSize="9" scale="83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крк трансферты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Стефанкова</dc:creator>
  <cp:lastModifiedBy>Стефанкова</cp:lastModifiedBy>
  <dcterms:created xsi:type="dcterms:W3CDTF">2019-11-12T12:02:24Z</dcterms:created>
  <dcterms:modified xsi:type="dcterms:W3CDTF">2019-11-12T12:02:41Z</dcterms:modified>
</cp:coreProperties>
</file>