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К заседаниям ДрД\РЕШЕНИЯ ДОД\63. Решение 63-2024\"/>
    </mc:Choice>
  </mc:AlternateContent>
  <xr:revisionPtr revIDLastSave="0" documentId="13_ncr:1_{4AEEB032-36A7-455D-BC5C-CAE787AB6095}" xr6:coauthVersionLast="47" xr6:coauthVersionMax="47" xr10:uidLastSave="{00000000-0000-0000-0000-000000000000}"/>
  <bookViews>
    <workbookView xWindow="855" yWindow="240" windowWidth="27570" windowHeight="14895" tabRatio="431" activeTab="2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31" i="3" l="1"/>
  <c r="G82" i="3"/>
  <c r="G85" i="3"/>
  <c r="G74" i="3"/>
  <c r="G62" i="3"/>
  <c r="G19" i="3"/>
  <c r="G29" i="3"/>
  <c r="G92" i="3"/>
  <c r="G129" i="3"/>
  <c r="G123" i="3"/>
  <c r="G120" i="3"/>
  <c r="G126" i="3"/>
  <c r="G35" i="3" l="1"/>
  <c r="G34" i="3" s="1"/>
  <c r="G134" i="3"/>
  <c r="G133" i="3" s="1"/>
  <c r="G131" i="3"/>
  <c r="G130" i="3" s="1"/>
  <c r="G157" i="3"/>
  <c r="G100" i="3"/>
  <c r="G103" i="3"/>
  <c r="G57" i="3"/>
  <c r="G54" i="3"/>
  <c r="G21" i="3"/>
  <c r="G20" i="3" s="1"/>
  <c r="G165" i="3" l="1"/>
  <c r="G149" i="3"/>
  <c r="G61" i="3"/>
  <c r="G60" i="3" s="1"/>
  <c r="G59" i="3" s="1"/>
  <c r="G110" i="3"/>
  <c r="G112" i="3"/>
  <c r="G111" i="3" s="1"/>
  <c r="G84" i="3" l="1"/>
  <c r="G83" i="3" s="1"/>
  <c r="G140" i="3" l="1"/>
  <c r="G139" i="3" s="1"/>
  <c r="G138" i="3" s="1"/>
  <c r="G137" i="3" s="1"/>
  <c r="G73" i="3"/>
  <c r="G71" i="3"/>
  <c r="G136" i="3" l="1"/>
  <c r="G70" i="3"/>
  <c r="G68" i="3" s="1"/>
  <c r="G67" i="3" s="1"/>
  <c r="G66" i="3" s="1"/>
  <c r="G69" i="3" l="1"/>
  <c r="G109" i="3" l="1"/>
  <c r="G108" i="3" s="1"/>
  <c r="G107" i="3" s="1"/>
  <c r="G56" i="3"/>
  <c r="G55" i="3" s="1"/>
  <c r="G53" i="3"/>
  <c r="G52" i="3" s="1"/>
  <c r="G106" i="3" l="1"/>
  <c r="G105" i="3" s="1"/>
  <c r="G104" i="3" s="1"/>
  <c r="G51" i="3"/>
  <c r="G50" i="3" s="1"/>
  <c r="G49" i="3" s="1"/>
  <c r="G64" i="3" l="1"/>
  <c r="G63" i="3" s="1"/>
  <c r="G58" i="3" l="1"/>
  <c r="G48" i="3" s="1"/>
  <c r="G102" i="3"/>
  <c r="G101" i="3" s="1"/>
  <c r="G18" i="3" l="1"/>
  <c r="G17" i="3" l="1"/>
  <c r="G16" i="3"/>
  <c r="G14" i="3" s="1"/>
  <c r="G15" i="3" l="1"/>
  <c r="G148" i="3"/>
  <c r="G147" i="3" l="1"/>
  <c r="G146" i="3" s="1"/>
  <c r="G30" i="3"/>
  <c r="G145" i="3" l="1"/>
  <c r="G144" i="3" s="1"/>
  <c r="G143" i="3" s="1"/>
  <c r="G142" i="3" s="1"/>
  <c r="G32" i="3"/>
  <c r="G40" i="3" l="1"/>
  <c r="G39" i="3" s="1"/>
  <c r="G38" i="3" l="1"/>
  <c r="G37" i="3" s="1"/>
  <c r="G99" i="3"/>
  <c r="G125" i="3"/>
  <c r="G124" i="3" s="1"/>
  <c r="G91" i="3"/>
  <c r="G90" i="3" s="1"/>
  <c r="G89" i="3" s="1"/>
  <c r="G88" i="3" s="1"/>
  <c r="G87" i="3" s="1"/>
  <c r="G156" i="3"/>
  <c r="G28" i="3"/>
  <c r="G27" i="3" s="1"/>
  <c r="G26" i="3" s="1"/>
  <c r="G128" i="3"/>
  <c r="G127" i="3" s="1"/>
  <c r="G81" i="3"/>
  <c r="G80" i="3" s="1"/>
  <c r="G119" i="3"/>
  <c r="G118" i="3" s="1"/>
  <c r="G46" i="3"/>
  <c r="G164" i="3"/>
  <c r="G158" i="3"/>
  <c r="G122" i="3"/>
  <c r="G121" i="3" s="1"/>
  <c r="G117" i="3" l="1"/>
  <c r="G116" i="3" s="1"/>
  <c r="G155" i="3"/>
  <c r="G154" i="3" s="1"/>
  <c r="G153" i="3" s="1"/>
  <c r="G152" i="3" s="1"/>
  <c r="G79" i="3"/>
  <c r="G78" i="3" s="1"/>
  <c r="G77" i="3" s="1"/>
  <c r="G76" i="3" s="1"/>
  <c r="G98" i="3"/>
  <c r="G97" i="3" s="1"/>
  <c r="G96" i="3" s="1"/>
  <c r="G95" i="3" s="1"/>
  <c r="G25" i="3"/>
  <c r="G24" i="3" s="1"/>
  <c r="G23" i="3" s="1"/>
  <c r="G162" i="3"/>
  <c r="G160" i="3" s="1"/>
  <c r="G163" i="3"/>
  <c r="G86" i="3"/>
  <c r="G45" i="3"/>
  <c r="G44" i="3" s="1"/>
  <c r="G115" i="3" l="1"/>
  <c r="G114" i="3" s="1"/>
  <c r="G94" i="3"/>
  <c r="G42" i="3"/>
  <c r="G13" i="3" s="1"/>
  <c r="G161" i="3"/>
  <c r="G43" i="3"/>
  <c r="G151" i="3"/>
  <c r="G150" i="3" s="1"/>
  <c r="G75" i="3"/>
  <c r="G93" i="3" l="1"/>
  <c r="G12" i="3" s="1"/>
  <c r="G166" i="3" s="1"/>
</calcChain>
</file>

<file path=xl/sharedStrings.xml><?xml version="1.0" encoding="utf-8"?>
<sst xmlns="http://schemas.openxmlformats.org/spreadsheetml/2006/main" count="790" uniqueCount="173">
  <si>
    <t>Наименование</t>
  </si>
  <si>
    <t>Код главного распорядителя средств бюджета поселения (прямого получателя)</t>
  </si>
  <si>
    <t>Раздел</t>
  </si>
  <si>
    <t>Подраздел</t>
  </si>
  <si>
    <t>Целевая статья расходов</t>
  </si>
  <si>
    <t>Вид расходов</t>
  </si>
  <si>
    <t>АДМИНИСТРАЦИЯ ВЕРХНЕДНЕПРОВСКОГО ГОРОДСКОГО ПОСЕЛЕНИЯ ДОРОГОБУЖСКОГО РАЙОНА СМОЛЕНСКОЙ ОБЛАСТИ</t>
  </si>
  <si>
    <t>922</t>
  </si>
  <si>
    <t>ОБЩЕГОСУДАРСТВЕННЫЕ ВОПРОСЫ</t>
  </si>
  <si>
    <t>01</t>
  </si>
  <si>
    <t>02</t>
  </si>
  <si>
    <t>500</t>
  </si>
  <si>
    <t>04</t>
  </si>
  <si>
    <t>Иные межбюджетные трансферты</t>
  </si>
  <si>
    <t>03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</si>
  <si>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</si>
  <si>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</si>
  <si>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</si>
  <si>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</si>
  <si>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</si>
  <si>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</si>
  <si>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Межбюджетные трансферты</t>
  </si>
  <si>
    <t>Коммунальное хозяйство</t>
  </si>
  <si>
    <t>Благоустройство</t>
  </si>
  <si>
    <t>Уличное освещение</t>
  </si>
  <si>
    <t>Озеленение</t>
  </si>
  <si>
    <t>СОВЕТ ДЕПУТАТОВ ВЕРХНЕДНЕПРОВСКОГО ГОРОДСКОГО ПОСЕЛЕНИЯ ДОРОГОБУЖСКОГО  РАЙОНА СМОЛЕНСКОЙ ОБЛАСТИ</t>
  </si>
  <si>
    <t>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</si>
  <si>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</si>
  <si>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</si>
  <si>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</si>
  <si>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</si>
  <si>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</si>
  <si>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</si>
  <si>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</si>
  <si>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</si>
  <si>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</si>
  <si>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100</t>
  </si>
  <si>
    <t>06</t>
  </si>
  <si>
    <t xml:space="preserve">01 </t>
  </si>
  <si>
    <t>540</t>
  </si>
  <si>
    <t>924</t>
  </si>
  <si>
    <t>ИТОГО</t>
  </si>
  <si>
    <t>Капитальный ремонт, ремонт и уборка автомобильных дорог общего пользования</t>
  </si>
  <si>
    <t>Обеспечение деятельности Совета депутатов</t>
  </si>
  <si>
    <t>Управление и распоряжение земельными участками, находящимися в собственности и земельными участками, государственная собственность на которые не разграничена</t>
  </si>
  <si>
    <t>Муниципальная программа "Благоустройство территории муниципального образования Верхнеднепровское городское поселение Дорогобужского района Смоленской области"</t>
  </si>
  <si>
    <t>Содержание мест захоронения</t>
  </si>
  <si>
    <t>НАЦИОНАЛЬНАЯ ЭКОНОМИКА</t>
  </si>
  <si>
    <t>10</t>
  </si>
  <si>
    <t>СОЦИАЛЬНАЯ ПОЛИТИКА</t>
  </si>
  <si>
    <t>Дорожное хозяйство (дорожные фонды)</t>
  </si>
  <si>
    <t>Иные закупки товаров, работ и услуг для обеспечения государственных (муниципальных) нужд</t>
  </si>
  <si>
    <t>Муниципальная программа "Создание условий для эффективного управления муниципальным образованием Верхнеднепровское городское поселение Дорогобужского района Смоленской области"</t>
  </si>
  <si>
    <t>Муниципальная программа "Управление муниципальным имуществом и земельными ресурсами муниципального образования Верхнеднепровское городское поселение Дорогобужского района Смоленской области"</t>
  </si>
  <si>
    <t>Муниципальная программа "Развитие дорожно-транспортного комплекса муниципального образования Верхнеднепровское городское поселение Дорогобужского района Смоленской области"</t>
  </si>
  <si>
    <t>300</t>
  </si>
  <si>
    <t>310</t>
  </si>
  <si>
    <t>Социальное обеспечение и иные выплаты населению</t>
  </si>
  <si>
    <t>Публичные нормативные социальные выплаты гражданам</t>
  </si>
  <si>
    <t>Муниципальная программа "Комплексное развитие и модернизация жилищной и коммунальной инфраструктуры муниципального образования Верхнеднепровское городское поселение Дорогобужского района Смоленской области"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</si>
  <si>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</si>
  <si>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</si>
  <si>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</si>
  <si>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7800000000</t>
  </si>
  <si>
    <t>Расходы на обеспечение функций муниципальных органов</t>
  </si>
  <si>
    <t>0100000000</t>
  </si>
  <si>
    <t>Обеспечение организационных условий для реализации муниципальной программы</t>
  </si>
  <si>
    <t>9900000000</t>
  </si>
  <si>
    <t>Иные непрограммные мероприятия</t>
  </si>
  <si>
    <t>0500000000</t>
  </si>
  <si>
    <t>Развитие дорожно-транспортного комплекса</t>
  </si>
  <si>
    <t>0300000000</t>
  </si>
  <si>
    <t>Управление и распоряжение имуществом и землей муниципального образования</t>
  </si>
  <si>
    <t>0600000000</t>
  </si>
  <si>
    <t>Создание условий для развития жилищной инфраструктуры</t>
  </si>
  <si>
    <t>Капитальный ремонт и содержание жилищного хозяйства</t>
  </si>
  <si>
    <t>Взносы на капитальный ремонт общего имущества в многоквартирных домах</t>
  </si>
  <si>
    <t>0700000000</t>
  </si>
  <si>
    <t>Организация благоустройства территории</t>
  </si>
  <si>
    <t>Предоставление социальных доплат к пенсии</t>
  </si>
  <si>
    <t>Доплаты к пенсиям муниципальных служащих</t>
  </si>
  <si>
    <t>Непрограммное направление деятельности муниципальных органов</t>
  </si>
  <si>
    <t>7500000000</t>
  </si>
  <si>
    <t>Совет депутатов</t>
  </si>
  <si>
    <t>Расходы на выплаты персоналу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</si>
  <si>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</si>
  <si>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Закупка товаров, работ и услуг для обеспечения государственных (муниципальных) нужд</t>
  </si>
  <si>
    <t>Прочее благоустройство</t>
  </si>
  <si>
    <t>Уплата членских взносов в ассоциацию "Совет муниципальных образований Смоленской области"</t>
  </si>
  <si>
    <t>13</t>
  </si>
  <si>
    <t>Другие общегосударственные вопросы</t>
  </si>
  <si>
    <t>Обеспечение функционирования деятельности Главы муниципального образования</t>
  </si>
  <si>
    <t>Приложение 5</t>
  </si>
  <si>
    <t>Управление и распоряжение муниципальным имуществом</t>
  </si>
  <si>
    <t>Содержание муниципального имущества</t>
  </si>
  <si>
    <t>Создание условий для развития коммунальной инфраструктуры</t>
  </si>
  <si>
    <t>Капитальный ремонт и содержание коммунального хозяйства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</si>
  <si>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</si>
  <si>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</si>
  <si>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</si>
  <si>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0900000000</t>
  </si>
  <si>
    <t>Формирование комфортной городской среды</t>
  </si>
  <si>
    <t>Реализация программы формирование современной городской среды</t>
  </si>
  <si>
    <t>0140000000</t>
  </si>
  <si>
    <t>Комплексы процессных мероприятий</t>
  </si>
  <si>
    <t>0140100000</t>
  </si>
  <si>
    <t>0140100140</t>
  </si>
  <si>
    <t>9900900000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</si>
  <si>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(казначейское исполнение)</t>
  </si>
  <si>
    <t>03000000000</t>
  </si>
  <si>
    <t>0340000000</t>
  </si>
  <si>
    <t>0340100000</t>
  </si>
  <si>
    <t>0340120030</t>
  </si>
  <si>
    <t>0340120210</t>
  </si>
  <si>
    <t>9900920800</t>
  </si>
  <si>
    <t>9900951180</t>
  </si>
  <si>
    <t>0540000000</t>
  </si>
  <si>
    <t>0540100000</t>
  </si>
  <si>
    <t>0540120080</t>
  </si>
  <si>
    <t>0340120040</t>
  </si>
  <si>
    <t>0640000000</t>
  </si>
  <si>
    <t>0640100000</t>
  </si>
  <si>
    <t>0640120110</t>
  </si>
  <si>
    <t>0640120120</t>
  </si>
  <si>
    <t>0640200000</t>
  </si>
  <si>
    <t>0640220130</t>
  </si>
  <si>
    <t>0740000000</t>
  </si>
  <si>
    <t>0740100000</t>
  </si>
  <si>
    <t>0740120140</t>
  </si>
  <si>
    <t>0740120150</t>
  </si>
  <si>
    <t>0740120160</t>
  </si>
  <si>
    <t>0740120170</t>
  </si>
  <si>
    <t>Муниципальная программа "Формирование современной городской среды на территории Верхнеднепровского городского поселения Дорогобужского района Смоленской области"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</si>
  <si>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(внешний муниципальный финансовый контроль)</t>
  </si>
  <si>
    <t>0910000000</t>
  </si>
  <si>
    <t>Региональные проекты, входящие в состав национальных проектов</t>
  </si>
  <si>
    <t>091F200000</t>
  </si>
  <si>
    <t>091F255550</t>
  </si>
  <si>
    <t>7800100000</t>
  </si>
  <si>
    <t>7800100140</t>
  </si>
  <si>
    <t>7500900000</t>
  </si>
  <si>
    <t>7500900140</t>
  </si>
  <si>
    <t>Сумма, рублей</t>
  </si>
  <si>
    <t>0140200000</t>
  </si>
  <si>
    <t>0140270010</t>
  </si>
  <si>
    <t>Ведомственная структура расходов бюджета  поселения  на 2024 год</t>
  </si>
  <si>
    <t>99009P0134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</si>
  <si>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 (организация водоснабжения  населения и водоотведения)</t>
  </si>
  <si>
    <t>99009P0131</t>
  </si>
  <si>
    <t>99009P0132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</si>
  <si>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</si>
  <si>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05401S1260</t>
  </si>
  <si>
    <t xml:space="preserve">Возмещение некомпенсируемых финансовых убытков теплоснабжающим организациям в связи с эксплуатацией источника тепловой энергии (софинансирование расходов из бюджета городского поселения)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</si>
  <si>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</si>
  <si>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06402S0040</t>
  </si>
  <si>
    <t>810</t>
  </si>
  <si>
    <t xml:space="preserve">Исполнение судебных актов Российской Федерации и мировых соглашений по возмещению вреда причиненного в результате незаконных действий (бездействий) органов местного самоуправления либо должностных лиц этих органов </t>
  </si>
  <si>
    <t>Расходы на исполнение судебных актов</t>
  </si>
  <si>
    <t>Исполнение судебных актов</t>
  </si>
  <si>
    <t>9900200000</t>
  </si>
  <si>
    <t>9900220420</t>
  </si>
  <si>
    <t>830</t>
  </si>
  <si>
    <t>78001S1590</t>
  </si>
  <si>
    <t>Поощрение муниципальных управленческих команд за достижение плановых значений показателей</t>
  </si>
  <si>
    <t>01401S1590</t>
  </si>
  <si>
    <t>07401S1360</t>
  </si>
  <si>
    <t>0740181360</t>
  </si>
  <si>
    <t>Поддержка инициативных проектов (софинансирование)</t>
  </si>
  <si>
    <t>Поддержка инициативных проектов</t>
  </si>
  <si>
    <t>окружной Думы</t>
  </si>
  <si>
    <t xml:space="preserve">к решению Дорогобужской </t>
  </si>
  <si>
    <t>от 27 ноября 2024 г.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</si>
</sst>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family val="2"/>
    </font>
    <font>
      <sz val="16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0"/>
      <color rgb="FFFF0000"/>
      <name val="Arial"/>
      <family val="2"/>
    </font>
    <font>
      <sz val="12"/>
      <color rgb="FFFF0000"/>
      <name val="Times New Roman"/>
      <family val="1"/>
      <charset val="204"/>
    </font>
    <font>
      <sz val="10"/>
      <color theme="3" tint="0.39997558519241921"/>
      <name val="Arial"/>
      <family val="2"/>
    </font>
    <font>
      <b/>
      <u/>
      <sz val="10"/>
      <name val="Arial"/>
      <family val="2"/>
      <charset val="204"/>
    </font>
    <font>
      <sz val="10"/>
      <color rgb="FF000000"/>
      <name val="Arial Cyr"/>
      <family val="2"/>
    </font>
    <font>
      <sz val="10"/>
      <color rgb="FF00B0F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9" fillId="0" borderId="7">
      <alignment vertical="top" wrapText="1"/>
    </xf>
  </cellStyleXfs>
  <cellXfs count="79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horizontal="justify" wrapText="1"/>
    </xf>
    <xf numFmtId="0" fontId="3" fillId="0" borderId="0" xfId="0" applyFont="1" applyAlignment="1">
      <alignment horizontal="justify"/>
    </xf>
    <xf numFmtId="0" fontId="12" fillId="0" borderId="3" xfId="0" applyFont="1" applyBorder="1" applyAlignment="1">
      <alignment horizontal="justify" wrapText="1"/>
    </xf>
    <xf numFmtId="49" fontId="1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justify" wrapText="1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justify"/>
    </xf>
    <xf numFmtId="49" fontId="12" fillId="0" borderId="6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justify" wrapText="1"/>
    </xf>
    <xf numFmtId="0" fontId="3" fillId="0" borderId="3" xfId="0" applyFont="1" applyBorder="1" applyAlignment="1">
      <alignment horizontal="justify" vertical="justify" wrapText="1"/>
    </xf>
    <xf numFmtId="49" fontId="3" fillId="0" borderId="3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justify" vertical="justify" wrapText="1"/>
    </xf>
    <xf numFmtId="0" fontId="13" fillId="0" borderId="3" xfId="0" applyFont="1" applyBorder="1" applyAlignment="1">
      <alignment horizontal="justify" wrapText="1"/>
    </xf>
    <xf numFmtId="0" fontId="3" fillId="0" borderId="1" xfId="0" applyFont="1" applyBorder="1" applyAlignment="1">
      <alignment horizontal="justify" vertical="justify" wrapText="1"/>
    </xf>
    <xf numFmtId="49" fontId="13" fillId="0" borderId="0" xfId="0" applyNumberFormat="1" applyFont="1" applyAlignment="1">
      <alignment horizontal="left" wrapText="1"/>
    </xf>
    <xf numFmtId="0" fontId="3" fillId="0" borderId="6" xfId="0" applyFont="1" applyBorder="1"/>
    <xf numFmtId="49" fontId="12" fillId="0" borderId="6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top" wrapText="1"/>
    </xf>
    <xf numFmtId="49" fontId="3" fillId="0" borderId="6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/>
    </xf>
    <xf numFmtId="0" fontId="13" fillId="0" borderId="6" xfId="0" applyFont="1" applyBorder="1" applyAlignment="1">
      <alignment horizontal="justify"/>
    </xf>
    <xf numFmtId="0" fontId="12" fillId="0" borderId="6" xfId="0" applyFont="1" applyBorder="1"/>
    <xf numFmtId="0" fontId="12" fillId="0" borderId="6" xfId="0" applyFont="1" applyBorder="1" applyAlignment="1">
      <alignment horizontal="justify" wrapText="1"/>
    </xf>
    <xf numFmtId="0" fontId="3" fillId="0" borderId="8" xfId="0" applyFont="1" applyBorder="1" applyAlignment="1">
      <alignment horizontal="justify" wrapText="1"/>
    </xf>
    <xf numFmtId="0" fontId="12" fillId="0" borderId="1" xfId="0" applyFont="1" applyBorder="1" applyAlignment="1">
      <alignment horizontal="justify" vertical="justify" wrapText="1"/>
    </xf>
    <xf numFmtId="0" fontId="12" fillId="0" borderId="6" xfId="0" applyFont="1" applyBorder="1" applyAlignment="1">
      <alignment wrapText="1"/>
    </xf>
    <xf numFmtId="0" fontId="13" fillId="0" borderId="6" xfId="0" applyFont="1" applyBorder="1" applyAlignment="1">
      <alignment horizontal="justify" wrapText="1"/>
    </xf>
    <xf numFmtId="0" fontId="12" fillId="0" borderId="6" xfId="0" applyFont="1" applyBorder="1" applyAlignment="1">
      <alignment horizontal="justify"/>
    </xf>
    <xf numFmtId="0" fontId="14" fillId="0" borderId="0" xfId="0" applyFont="1" applyAlignment="1">
      <alignment horizontal="left"/>
    </xf>
    <xf numFmtId="0" fontId="12" fillId="0" borderId="5" xfId="0" applyFont="1" applyBorder="1" applyAlignment="1">
      <alignment horizontal="justify" wrapText="1"/>
    </xf>
    <xf numFmtId="3" fontId="5" fillId="0" borderId="0" xfId="0" applyNumberFormat="1" applyFont="1"/>
    <xf numFmtId="0" fontId="5" fillId="0" borderId="0" xfId="0" applyFont="1" applyAlignment="1">
      <alignment horizontal="left" wrapText="1"/>
    </xf>
    <xf numFmtId="0" fontId="10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st15" xfId="1" xr:uid="{00000000-0005-0000-0000-000000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5"/>
  <sheetViews>
    <sheetView tabSelected="1" zoomScaleNormal="100" workbookViewId="0">
      <selection activeCell="J4" sqref="J4"/>
    </sheetView>
  </sheetViews>
  <sheetFormatPr defaultRowHeight="12.75" x14ac:dyDescent="0.2"/>
  <cols>
    <col min="1" max="1" width="53.7109375" customWidth="1"/>
    <col min="2" max="2" width="5.42578125" style="2" customWidth="1"/>
    <col min="3" max="3" width="4" style="2" customWidth="1"/>
    <col min="4" max="4" width="4.42578125" style="2" customWidth="1"/>
    <col min="5" max="5" width="13.140625" style="2" customWidth="1"/>
    <col min="6" max="6" width="5.28515625" style="2" customWidth="1"/>
    <col min="7" max="7" width="15.85546875" style="2" customWidth="1"/>
    <col min="8" max="8" width="12.28515625" customWidth="1"/>
    <col min="9" max="9" width="6.140625" customWidth="1"/>
    <col min="11" max="11" width="17.140625" customWidth="1"/>
    <col min="12" max="12" width="11" customWidth="1"/>
  </cols>
  <sheetData>
    <row r="1" spans="1:8" ht="23.25" customHeight="1" x14ac:dyDescent="0.2">
      <c r="B1" s="76" t="s">
        <v>93</v>
      </c>
      <c r="C1" s="76"/>
      <c r="D1" s="76"/>
      <c r="E1" s="76"/>
      <c r="F1" s="76"/>
      <c r="G1" s="76"/>
    </row>
    <row r="2" spans="1:8" ht="20.25" x14ac:dyDescent="0.2">
      <c r="B2" s="77" t="s">
        <v>171</v>
      </c>
      <c r="C2" s="77"/>
      <c r="D2" s="77"/>
      <c r="E2" s="77"/>
      <c r="F2" s="77"/>
      <c r="G2" s="77"/>
    </row>
    <row r="3" spans="1:8" ht="20.25" x14ac:dyDescent="0.2">
      <c r="B3" s="77" t="s">
        <v>170</v>
      </c>
      <c r="C3" s="77"/>
      <c r="D3" s="77"/>
      <c r="E3" s="77"/>
      <c r="F3" s="77"/>
      <c r="G3" s="77"/>
    </row>
    <row r="4" spans="1:8" ht="20.25" x14ac:dyDescent="0.2">
      <c r="B4" s="70" t="s">
        <v>172</v>
      </c>
      <c r="C4" s="70"/>
      <c r="D4" s="70"/>
      <c r="E4" s="70"/>
      <c r="F4" s="70"/>
      <c r="G4" s="70"/>
    </row>
    <row r="5" spans="1:8" ht="20.25" x14ac:dyDescent="0.2">
      <c r="B5" s="77"/>
      <c r="C5" s="77"/>
      <c r="D5" s="77"/>
      <c r="E5" s="77"/>
      <c r="F5" s="77"/>
      <c r="G5" s="77"/>
    </row>
    <row r="6" spans="1:8" ht="4.5" customHeight="1" x14ac:dyDescent="0.2">
      <c r="A6" s="73" t="s">
        <v>146</v>
      </c>
      <c r="B6" s="73"/>
      <c r="C6" s="73"/>
      <c r="D6" s="73"/>
      <c r="E6" s="73"/>
      <c r="F6" s="73"/>
      <c r="G6" s="73"/>
    </row>
    <row r="7" spans="1:8" ht="15.75" customHeight="1" x14ac:dyDescent="0.2">
      <c r="A7" s="73"/>
      <c r="B7" s="73"/>
      <c r="C7" s="73"/>
      <c r="D7" s="73"/>
      <c r="E7" s="73"/>
      <c r="F7" s="73"/>
      <c r="G7" s="73"/>
    </row>
    <row r="9" spans="1:8" ht="103.5" customHeight="1" x14ac:dyDescent="0.2">
      <c r="A9" s="74" t="s">
        <v>0</v>
      </c>
      <c r="B9" s="75" t="s">
        <v>1</v>
      </c>
      <c r="C9" s="75" t="s">
        <v>2</v>
      </c>
      <c r="D9" s="75" t="s">
        <v>3</v>
      </c>
      <c r="E9" s="75" t="s">
        <v>4</v>
      </c>
      <c r="F9" s="75" t="s">
        <v>5</v>
      </c>
      <c r="G9" s="75" t="s">
        <v>143</v>
      </c>
    </row>
    <row r="10" spans="1:8" ht="58.5" customHeight="1" x14ac:dyDescent="0.2">
      <c r="A10" s="74"/>
      <c r="B10" s="75"/>
      <c r="C10" s="75"/>
      <c r="D10" s="75"/>
      <c r="E10" s="75"/>
      <c r="F10" s="75"/>
      <c r="G10" s="75"/>
    </row>
    <row r="11" spans="1:8" ht="49.5" customHeight="1" x14ac:dyDescent="0.2">
      <c r="A11" s="74"/>
      <c r="B11" s="75"/>
      <c r="C11" s="75"/>
      <c r="D11" s="75"/>
      <c r="E11" s="75"/>
      <c r="F11" s="75"/>
      <c r="G11" s="75"/>
    </row>
    <row r="12" spans="1:8" ht="66" customHeight="1" x14ac:dyDescent="0.25">
      <c r="A12" s="14" t="s">
        <v>6</v>
      </c>
      <c r="B12" s="15" t="s">
        <v>7</v>
      </c>
      <c r="C12" s="15"/>
      <c r="D12" s="15"/>
      <c r="E12" s="15"/>
      <c r="F12" s="15"/>
      <c r="G12" s="49">
        <f>G13+G75+G93+G142+G66</f>
        <v>122849948.28</v>
      </c>
      <c r="H12" s="1"/>
    </row>
    <row r="13" spans="1:8" ht="15.75" x14ac:dyDescent="0.25">
      <c r="A13" s="14" t="s">
        <v>8</v>
      </c>
      <c r="B13" s="15" t="s">
        <v>7</v>
      </c>
      <c r="C13" s="15" t="s">
        <v>9</v>
      </c>
      <c r="D13" s="15"/>
      <c r="E13" s="15"/>
      <c r="F13" s="15"/>
      <c r="G13" s="49">
        <f>G23+G42+G14+G48</f>
        <v>13621681.99</v>
      </c>
    </row>
    <row r="14" spans="1:8" ht="47.25" x14ac:dyDescent="0.25">
      <c r="A14" s="14" t="s">
        <v>62</v>
      </c>
      <c r="B14" s="15" t="s">
        <v>7</v>
      </c>
      <c r="C14" s="15" t="s">
        <v>9</v>
      </c>
      <c r="D14" s="15" t="s">
        <v>10</v>
      </c>
      <c r="E14" s="15"/>
      <c r="F14" s="15"/>
      <c r="G14" s="49">
        <f>G16</f>
        <v>1604632.41</v>
      </c>
    </row>
    <row r="15" spans="1:8" ht="31.5" x14ac:dyDescent="0.25">
      <c r="A15" s="16" t="s">
        <v>92</v>
      </c>
      <c r="B15" s="15" t="s">
        <v>7</v>
      </c>
      <c r="C15" s="15" t="s">
        <v>9</v>
      </c>
      <c r="D15" s="15" t="s">
        <v>10</v>
      </c>
      <c r="E15" s="15" t="s">
        <v>64</v>
      </c>
      <c r="F15" s="15"/>
      <c r="G15" s="49">
        <f>G16</f>
        <v>1604632.41</v>
      </c>
    </row>
    <row r="16" spans="1:8" ht="15.75" x14ac:dyDescent="0.25">
      <c r="A16" s="16" t="s">
        <v>63</v>
      </c>
      <c r="B16" s="17" t="s">
        <v>7</v>
      </c>
      <c r="C16" s="17" t="s">
        <v>9</v>
      </c>
      <c r="D16" s="17" t="s">
        <v>10</v>
      </c>
      <c r="E16" s="17" t="s">
        <v>139</v>
      </c>
      <c r="F16" s="15"/>
      <c r="G16" s="49">
        <f>G18+G20</f>
        <v>1604632.41</v>
      </c>
    </row>
    <row r="17" spans="1:8" ht="31.5" x14ac:dyDescent="0.25">
      <c r="A17" s="18" t="s">
        <v>65</v>
      </c>
      <c r="B17" s="17" t="s">
        <v>7</v>
      </c>
      <c r="C17" s="17" t="s">
        <v>9</v>
      </c>
      <c r="D17" s="17" t="s">
        <v>10</v>
      </c>
      <c r="E17" s="17" t="s">
        <v>140</v>
      </c>
      <c r="F17" s="15"/>
      <c r="G17" s="49">
        <f>G18</f>
        <v>1565572.41</v>
      </c>
    </row>
    <row r="18" spans="1:8" ht="81.75" customHeight="1" x14ac:dyDescent="0.25">
      <c r="A18" s="18" t="s">
        <v>29</v>
      </c>
      <c r="B18" s="17" t="s">
        <v>7</v>
      </c>
      <c r="C18" s="17" t="s">
        <v>9</v>
      </c>
      <c r="D18" s="17" t="s">
        <v>10</v>
      </c>
      <c r="E18" s="17" t="s">
        <v>140</v>
      </c>
      <c r="F18" s="17" t="s">
        <v>37</v>
      </c>
      <c r="G18" s="50">
        <f>G19</f>
        <v>1565572.41</v>
      </c>
    </row>
    <row r="19" spans="1:8" ht="36" customHeight="1" x14ac:dyDescent="0.25">
      <c r="A19" s="18" t="s">
        <v>85</v>
      </c>
      <c r="B19" s="17" t="s">
        <v>7</v>
      </c>
      <c r="C19" s="17" t="s">
        <v>9</v>
      </c>
      <c r="D19" s="17" t="s">
        <v>10</v>
      </c>
      <c r="E19" s="17" t="s">
        <v>140</v>
      </c>
      <c r="F19" s="17" t="s">
        <v>30</v>
      </c>
      <c r="G19" s="50">
        <f>1346900+205000+13672.41</f>
        <v>1565572.41</v>
      </c>
      <c r="H19" s="4"/>
    </row>
    <row r="20" spans="1:8" ht="36.75" customHeight="1" x14ac:dyDescent="0.25">
      <c r="A20" s="18" t="s">
        <v>164</v>
      </c>
      <c r="B20" s="17" t="s">
        <v>7</v>
      </c>
      <c r="C20" s="17" t="s">
        <v>9</v>
      </c>
      <c r="D20" s="17" t="s">
        <v>10</v>
      </c>
      <c r="E20" s="17" t="s">
        <v>163</v>
      </c>
      <c r="F20" s="17"/>
      <c r="G20" s="50">
        <f>G21</f>
        <v>39060</v>
      </c>
      <c r="H20" s="67"/>
    </row>
    <row r="21" spans="1:8" ht="85.5" customHeight="1" x14ac:dyDescent="0.25">
      <c r="A21" s="18" t="s">
        <v>29</v>
      </c>
      <c r="B21" s="17" t="s">
        <v>7</v>
      </c>
      <c r="C21" s="17" t="s">
        <v>9</v>
      </c>
      <c r="D21" s="17" t="s">
        <v>10</v>
      </c>
      <c r="E21" s="17" t="s">
        <v>163</v>
      </c>
      <c r="F21" s="17" t="s">
        <v>37</v>
      </c>
      <c r="G21" s="50">
        <f>G22</f>
        <v>39060</v>
      </c>
    </row>
    <row r="22" spans="1:8" ht="39" customHeight="1" x14ac:dyDescent="0.25">
      <c r="A22" s="18" t="s">
        <v>85</v>
      </c>
      <c r="B22" s="17" t="s">
        <v>7</v>
      </c>
      <c r="C22" s="17" t="s">
        <v>9</v>
      </c>
      <c r="D22" s="17" t="s">
        <v>10</v>
      </c>
      <c r="E22" s="17" t="s">
        <v>163</v>
      </c>
      <c r="F22" s="17" t="s">
        <v>30</v>
      </c>
      <c r="G22" s="50">
        <v>39060</v>
      </c>
    </row>
    <row r="23" spans="1:8" ht="62.25" customHeight="1" x14ac:dyDescent="0.25">
      <c r="A23" s="14" t="s">
        <v>28</v>
      </c>
      <c r="B23" s="15" t="s">
        <v>7</v>
      </c>
      <c r="C23" s="15" t="s">
        <v>9</v>
      </c>
      <c r="D23" s="15" t="s">
        <v>12</v>
      </c>
      <c r="E23" s="15"/>
      <c r="F23" s="15"/>
      <c r="G23" s="49">
        <f>G24+G37</f>
        <v>10086592.58</v>
      </c>
    </row>
    <row r="24" spans="1:8" ht="82.5" customHeight="1" x14ac:dyDescent="0.25">
      <c r="A24" s="16" t="s">
        <v>53</v>
      </c>
      <c r="B24" s="15" t="s">
        <v>7</v>
      </c>
      <c r="C24" s="15" t="s">
        <v>9</v>
      </c>
      <c r="D24" s="15" t="s">
        <v>12</v>
      </c>
      <c r="E24" s="15" t="s">
        <v>66</v>
      </c>
      <c r="F24" s="15"/>
      <c r="G24" s="49">
        <f>G25</f>
        <v>9286592.5800000001</v>
      </c>
    </row>
    <row r="25" spans="1:8" ht="21" customHeight="1" x14ac:dyDescent="0.25">
      <c r="A25" s="16" t="s">
        <v>105</v>
      </c>
      <c r="B25" s="17" t="s">
        <v>7</v>
      </c>
      <c r="C25" s="17" t="s">
        <v>9</v>
      </c>
      <c r="D25" s="17" t="s">
        <v>12</v>
      </c>
      <c r="E25" s="17" t="s">
        <v>104</v>
      </c>
      <c r="F25" s="17"/>
      <c r="G25" s="50">
        <f>G26</f>
        <v>9286592.5800000001</v>
      </c>
    </row>
    <row r="26" spans="1:8" ht="33" customHeight="1" x14ac:dyDescent="0.25">
      <c r="A26" s="19" t="s">
        <v>67</v>
      </c>
      <c r="B26" s="17" t="s">
        <v>7</v>
      </c>
      <c r="C26" s="17" t="s">
        <v>9</v>
      </c>
      <c r="D26" s="17" t="s">
        <v>12</v>
      </c>
      <c r="E26" s="17" t="s">
        <v>106</v>
      </c>
      <c r="F26" s="17"/>
      <c r="G26" s="50">
        <f>G27+G34</f>
        <v>9286592.5800000001</v>
      </c>
    </row>
    <row r="27" spans="1:8" ht="33" customHeight="1" x14ac:dyDescent="0.25">
      <c r="A27" s="19" t="s">
        <v>65</v>
      </c>
      <c r="B27" s="17" t="s">
        <v>7</v>
      </c>
      <c r="C27" s="17" t="s">
        <v>9</v>
      </c>
      <c r="D27" s="17" t="s">
        <v>12</v>
      </c>
      <c r="E27" s="17" t="s">
        <v>107</v>
      </c>
      <c r="F27" s="17"/>
      <c r="G27" s="50">
        <f>G28+G30+G32</f>
        <v>9175652.5800000001</v>
      </c>
    </row>
    <row r="28" spans="1:8" ht="82.5" customHeight="1" x14ac:dyDescent="0.25">
      <c r="A28" s="18" t="s">
        <v>29</v>
      </c>
      <c r="B28" s="17" t="s">
        <v>7</v>
      </c>
      <c r="C28" s="17" t="s">
        <v>9</v>
      </c>
      <c r="D28" s="17" t="s">
        <v>12</v>
      </c>
      <c r="E28" s="17" t="s">
        <v>107</v>
      </c>
      <c r="F28" s="17">
        <v>100</v>
      </c>
      <c r="G28" s="50">
        <f>G29</f>
        <v>5941261.5800000001</v>
      </c>
    </row>
    <row r="29" spans="1:8" ht="36" customHeight="1" x14ac:dyDescent="0.25">
      <c r="A29" s="18" t="s">
        <v>85</v>
      </c>
      <c r="B29" s="17">
        <v>922</v>
      </c>
      <c r="C29" s="17" t="s">
        <v>9</v>
      </c>
      <c r="D29" s="17" t="s">
        <v>12</v>
      </c>
      <c r="E29" s="17" t="s">
        <v>107</v>
      </c>
      <c r="F29" s="17" t="s">
        <v>30</v>
      </c>
      <c r="G29" s="50">
        <f>5258600+562500+120161.58</f>
        <v>5941261.5800000001</v>
      </c>
      <c r="H29" s="4"/>
    </row>
    <row r="30" spans="1:8" ht="37.5" customHeight="1" x14ac:dyDescent="0.25">
      <c r="A30" s="18" t="s">
        <v>87</v>
      </c>
      <c r="B30" s="17">
        <v>922</v>
      </c>
      <c r="C30" s="17" t="s">
        <v>9</v>
      </c>
      <c r="D30" s="17" t="s">
        <v>12</v>
      </c>
      <c r="E30" s="17" t="s">
        <v>107</v>
      </c>
      <c r="F30" s="17" t="s">
        <v>31</v>
      </c>
      <c r="G30" s="50">
        <f>G31</f>
        <v>3177391</v>
      </c>
    </row>
    <row r="31" spans="1:8" ht="39" customHeight="1" x14ac:dyDescent="0.25">
      <c r="A31" s="18" t="s">
        <v>52</v>
      </c>
      <c r="B31" s="17">
        <v>922</v>
      </c>
      <c r="C31" s="17" t="s">
        <v>9</v>
      </c>
      <c r="D31" s="17" t="s">
        <v>12</v>
      </c>
      <c r="E31" s="17" t="s">
        <v>107</v>
      </c>
      <c r="F31" s="17" t="s">
        <v>32</v>
      </c>
      <c r="G31" s="50">
        <f>3480100-15000+10000+109400+216384-623493</f>
        <v>3177391</v>
      </c>
      <c r="H31" s="69"/>
    </row>
    <row r="32" spans="1:8" ht="22.5" customHeight="1" x14ac:dyDescent="0.25">
      <c r="A32" s="18" t="s">
        <v>33</v>
      </c>
      <c r="B32" s="17">
        <v>922</v>
      </c>
      <c r="C32" s="17" t="s">
        <v>9</v>
      </c>
      <c r="D32" s="17" t="s">
        <v>12</v>
      </c>
      <c r="E32" s="17" t="s">
        <v>107</v>
      </c>
      <c r="F32" s="17" t="s">
        <v>34</v>
      </c>
      <c r="G32" s="50">
        <f>G33</f>
        <v>57000</v>
      </c>
      <c r="H32" s="4"/>
    </row>
    <row r="33" spans="1:8" ht="26.25" customHeight="1" x14ac:dyDescent="0.25">
      <c r="A33" s="18" t="s">
        <v>35</v>
      </c>
      <c r="B33" s="17">
        <v>922</v>
      </c>
      <c r="C33" s="17" t="s">
        <v>9</v>
      </c>
      <c r="D33" s="17" t="s">
        <v>12</v>
      </c>
      <c r="E33" s="17" t="s">
        <v>107</v>
      </c>
      <c r="F33" s="17" t="s">
        <v>36</v>
      </c>
      <c r="G33" s="50">
        <v>57000</v>
      </c>
    </row>
    <row r="34" spans="1:8" ht="37.5" customHeight="1" x14ac:dyDescent="0.25">
      <c r="A34" s="18" t="s">
        <v>164</v>
      </c>
      <c r="B34" s="17">
        <v>922</v>
      </c>
      <c r="C34" s="17" t="s">
        <v>9</v>
      </c>
      <c r="D34" s="17" t="s">
        <v>12</v>
      </c>
      <c r="E34" s="17" t="s">
        <v>165</v>
      </c>
      <c r="F34" s="17"/>
      <c r="G34" s="50">
        <f>G35</f>
        <v>110940</v>
      </c>
    </row>
    <row r="35" spans="1:8" ht="79.5" customHeight="1" x14ac:dyDescent="0.25">
      <c r="A35" s="18" t="s">
        <v>29</v>
      </c>
      <c r="B35" s="17">
        <v>922</v>
      </c>
      <c r="C35" s="17" t="s">
        <v>9</v>
      </c>
      <c r="D35" s="17" t="s">
        <v>12</v>
      </c>
      <c r="E35" s="17" t="s">
        <v>165</v>
      </c>
      <c r="F35" s="17" t="s">
        <v>37</v>
      </c>
      <c r="G35" s="50">
        <f>G36</f>
        <v>110940</v>
      </c>
    </row>
    <row r="36" spans="1:8" ht="40.5" customHeight="1" x14ac:dyDescent="0.25">
      <c r="A36" s="18" t="s">
        <v>85</v>
      </c>
      <c r="B36" s="17">
        <v>922</v>
      </c>
      <c r="C36" s="17" t="s">
        <v>9</v>
      </c>
      <c r="D36" s="17" t="s">
        <v>12</v>
      </c>
      <c r="E36" s="17" t="s">
        <v>165</v>
      </c>
      <c r="F36" s="17" t="s">
        <v>30</v>
      </c>
      <c r="G36" s="50">
        <v>110940</v>
      </c>
    </row>
    <row r="37" spans="1:8" ht="31.5" x14ac:dyDescent="0.25">
      <c r="A37" s="20" t="s">
        <v>82</v>
      </c>
      <c r="B37" s="15" t="s">
        <v>7</v>
      </c>
      <c r="C37" s="15" t="s">
        <v>9</v>
      </c>
      <c r="D37" s="15" t="s">
        <v>12</v>
      </c>
      <c r="E37" s="15" t="s">
        <v>68</v>
      </c>
      <c r="F37" s="15"/>
      <c r="G37" s="49">
        <f>G38</f>
        <v>800000</v>
      </c>
    </row>
    <row r="38" spans="1:8" ht="15.75" x14ac:dyDescent="0.25">
      <c r="A38" s="18" t="s">
        <v>69</v>
      </c>
      <c r="B38" s="17" t="s">
        <v>7</v>
      </c>
      <c r="C38" s="17" t="s">
        <v>9</v>
      </c>
      <c r="D38" s="17" t="s">
        <v>12</v>
      </c>
      <c r="E38" s="17" t="s">
        <v>108</v>
      </c>
      <c r="F38" s="15"/>
      <c r="G38" s="50">
        <f>G39</f>
        <v>800000</v>
      </c>
    </row>
    <row r="39" spans="1:8" ht="106.5" customHeight="1" x14ac:dyDescent="0.25">
      <c r="A39" s="19" t="s">
        <v>148</v>
      </c>
      <c r="B39" s="17" t="s">
        <v>7</v>
      </c>
      <c r="C39" s="17" t="s">
        <v>9</v>
      </c>
      <c r="D39" s="17" t="s">
        <v>12</v>
      </c>
      <c r="E39" s="17" t="s">
        <v>147</v>
      </c>
      <c r="F39" s="17"/>
      <c r="G39" s="50">
        <f>G40</f>
        <v>800000</v>
      </c>
    </row>
    <row r="40" spans="1:8" ht="15.75" x14ac:dyDescent="0.25">
      <c r="A40" s="18" t="s">
        <v>21</v>
      </c>
      <c r="B40" s="17" t="s">
        <v>7</v>
      </c>
      <c r="C40" s="17" t="s">
        <v>9</v>
      </c>
      <c r="D40" s="17" t="s">
        <v>12</v>
      </c>
      <c r="E40" s="17" t="s">
        <v>147</v>
      </c>
      <c r="F40" s="17" t="s">
        <v>11</v>
      </c>
      <c r="G40" s="50">
        <f>G41</f>
        <v>800000</v>
      </c>
    </row>
    <row r="41" spans="1:8" ht="15.75" x14ac:dyDescent="0.25">
      <c r="A41" s="18" t="s">
        <v>13</v>
      </c>
      <c r="B41" s="17" t="s">
        <v>7</v>
      </c>
      <c r="C41" s="17" t="s">
        <v>9</v>
      </c>
      <c r="D41" s="17" t="s">
        <v>12</v>
      </c>
      <c r="E41" s="17" t="s">
        <v>147</v>
      </c>
      <c r="F41" s="17" t="s">
        <v>40</v>
      </c>
      <c r="G41" s="50">
        <v>800000</v>
      </c>
      <c r="H41" s="4"/>
    </row>
    <row r="42" spans="1:8" ht="54.75" customHeight="1" x14ac:dyDescent="0.25">
      <c r="A42" s="14" t="s">
        <v>86</v>
      </c>
      <c r="B42" s="15" t="s">
        <v>7</v>
      </c>
      <c r="C42" s="15" t="s">
        <v>9</v>
      </c>
      <c r="D42" s="15" t="s">
        <v>38</v>
      </c>
      <c r="E42" s="15"/>
      <c r="F42" s="15"/>
      <c r="G42" s="49">
        <f>G45</f>
        <v>265800</v>
      </c>
    </row>
    <row r="43" spans="1:8" ht="31.5" x14ac:dyDescent="0.25">
      <c r="A43" s="20" t="s">
        <v>82</v>
      </c>
      <c r="B43" s="15" t="s">
        <v>7</v>
      </c>
      <c r="C43" s="15" t="s">
        <v>9</v>
      </c>
      <c r="D43" s="15" t="s">
        <v>38</v>
      </c>
      <c r="E43" s="15" t="s">
        <v>68</v>
      </c>
      <c r="F43" s="15"/>
      <c r="G43" s="49">
        <f>G45</f>
        <v>265800</v>
      </c>
    </row>
    <row r="44" spans="1:8" ht="15.75" x14ac:dyDescent="0.25">
      <c r="A44" s="18" t="s">
        <v>69</v>
      </c>
      <c r="B44" s="17" t="s">
        <v>7</v>
      </c>
      <c r="C44" s="17" t="s">
        <v>9</v>
      </c>
      <c r="D44" s="17" t="s">
        <v>38</v>
      </c>
      <c r="E44" s="17" t="s">
        <v>108</v>
      </c>
      <c r="F44" s="17"/>
      <c r="G44" s="50">
        <f>G45</f>
        <v>265800</v>
      </c>
    </row>
    <row r="45" spans="1:8" ht="97.5" customHeight="1" x14ac:dyDescent="0.25">
      <c r="A45" s="19" t="s">
        <v>109</v>
      </c>
      <c r="B45" s="17" t="s">
        <v>7</v>
      </c>
      <c r="C45" s="17" t="s">
        <v>39</v>
      </c>
      <c r="D45" s="17" t="s">
        <v>38</v>
      </c>
      <c r="E45" s="17" t="s">
        <v>150</v>
      </c>
      <c r="F45" s="17"/>
      <c r="G45" s="50">
        <f>G46</f>
        <v>265800</v>
      </c>
    </row>
    <row r="46" spans="1:8" ht="15.75" x14ac:dyDescent="0.25">
      <c r="A46" s="18" t="s">
        <v>21</v>
      </c>
      <c r="B46" s="17" t="s">
        <v>7</v>
      </c>
      <c r="C46" s="17" t="s">
        <v>9</v>
      </c>
      <c r="D46" s="17" t="s">
        <v>38</v>
      </c>
      <c r="E46" s="17" t="s">
        <v>150</v>
      </c>
      <c r="F46" s="17" t="s">
        <v>11</v>
      </c>
      <c r="G46" s="50">
        <f>G47</f>
        <v>265800</v>
      </c>
      <c r="H46" s="3"/>
    </row>
    <row r="47" spans="1:8" ht="15.75" x14ac:dyDescent="0.25">
      <c r="A47" s="18" t="s">
        <v>13</v>
      </c>
      <c r="B47" s="17" t="s">
        <v>7</v>
      </c>
      <c r="C47" s="17" t="s">
        <v>9</v>
      </c>
      <c r="D47" s="17" t="s">
        <v>38</v>
      </c>
      <c r="E47" s="17" t="s">
        <v>150</v>
      </c>
      <c r="F47" s="17" t="s">
        <v>40</v>
      </c>
      <c r="G47" s="50">
        <v>265800</v>
      </c>
      <c r="H47" s="5"/>
    </row>
    <row r="48" spans="1:8" ht="20.25" customHeight="1" x14ac:dyDescent="0.25">
      <c r="A48" s="23" t="s">
        <v>91</v>
      </c>
      <c r="B48" s="24" t="s">
        <v>7</v>
      </c>
      <c r="C48" s="24" t="s">
        <v>9</v>
      </c>
      <c r="D48" s="24" t="s">
        <v>90</v>
      </c>
      <c r="E48" s="24"/>
      <c r="F48" s="24"/>
      <c r="G48" s="52">
        <f>G58+G51</f>
        <v>1664657</v>
      </c>
      <c r="H48" s="6"/>
    </row>
    <row r="49" spans="1:8" ht="84.75" customHeight="1" x14ac:dyDescent="0.2">
      <c r="A49" s="45" t="s">
        <v>54</v>
      </c>
      <c r="B49" s="24" t="s">
        <v>7</v>
      </c>
      <c r="C49" s="24" t="s">
        <v>9</v>
      </c>
      <c r="D49" s="24" t="s">
        <v>90</v>
      </c>
      <c r="E49" s="24" t="s">
        <v>110</v>
      </c>
      <c r="F49" s="24"/>
      <c r="G49" s="52">
        <f>G50</f>
        <v>1582657</v>
      </c>
      <c r="H49" s="6"/>
    </row>
    <row r="50" spans="1:8" ht="30.75" customHeight="1" x14ac:dyDescent="0.2">
      <c r="A50" s="45" t="s">
        <v>105</v>
      </c>
      <c r="B50" s="24" t="s">
        <v>7</v>
      </c>
      <c r="C50" s="24" t="s">
        <v>9</v>
      </c>
      <c r="D50" s="24" t="s">
        <v>90</v>
      </c>
      <c r="E50" s="24" t="s">
        <v>111</v>
      </c>
      <c r="F50" s="24"/>
      <c r="G50" s="52">
        <f>G51</f>
        <v>1582657</v>
      </c>
      <c r="H50" s="6"/>
    </row>
    <row r="51" spans="1:8" ht="37.5" customHeight="1" x14ac:dyDescent="0.2">
      <c r="A51" s="46" t="s">
        <v>73</v>
      </c>
      <c r="B51" s="47" t="s">
        <v>7</v>
      </c>
      <c r="C51" s="47" t="s">
        <v>9</v>
      </c>
      <c r="D51" s="47" t="s">
        <v>90</v>
      </c>
      <c r="E51" s="47" t="s">
        <v>112</v>
      </c>
      <c r="F51" s="48"/>
      <c r="G51" s="53">
        <f>G52+G55</f>
        <v>1582657</v>
      </c>
      <c r="H51" s="6"/>
    </row>
    <row r="52" spans="1:8" ht="31.5" x14ac:dyDescent="0.2">
      <c r="A52" s="44" t="s">
        <v>94</v>
      </c>
      <c r="B52" s="35" t="s">
        <v>7</v>
      </c>
      <c r="C52" s="35" t="s">
        <v>9</v>
      </c>
      <c r="D52" s="35" t="s">
        <v>90</v>
      </c>
      <c r="E52" s="35" t="s">
        <v>113</v>
      </c>
      <c r="F52" s="35"/>
      <c r="G52" s="54">
        <f>G53</f>
        <v>60000</v>
      </c>
      <c r="H52" s="6"/>
    </row>
    <row r="53" spans="1:8" ht="31.5" x14ac:dyDescent="0.25">
      <c r="A53" s="18" t="s">
        <v>87</v>
      </c>
      <c r="B53" s="35" t="s">
        <v>7</v>
      </c>
      <c r="C53" s="35" t="s">
        <v>9</v>
      </c>
      <c r="D53" s="35" t="s">
        <v>90</v>
      </c>
      <c r="E53" s="35" t="s">
        <v>113</v>
      </c>
      <c r="F53" s="35" t="s">
        <v>31</v>
      </c>
      <c r="G53" s="50">
        <f>G54</f>
        <v>60000</v>
      </c>
      <c r="H53" s="6"/>
    </row>
    <row r="54" spans="1:8" ht="47.25" x14ac:dyDescent="0.25">
      <c r="A54" s="18" t="s">
        <v>52</v>
      </c>
      <c r="B54" s="35" t="s">
        <v>7</v>
      </c>
      <c r="C54" s="35" t="s">
        <v>9</v>
      </c>
      <c r="D54" s="35" t="s">
        <v>90</v>
      </c>
      <c r="E54" s="35" t="s">
        <v>113</v>
      </c>
      <c r="F54" s="35" t="s">
        <v>32</v>
      </c>
      <c r="G54" s="50">
        <f>30000+30000</f>
        <v>60000</v>
      </c>
      <c r="H54" s="10"/>
    </row>
    <row r="55" spans="1:8" ht="15.75" x14ac:dyDescent="0.25">
      <c r="A55" s="19" t="s">
        <v>95</v>
      </c>
      <c r="B55" s="35" t="s">
        <v>7</v>
      </c>
      <c r="C55" s="35" t="s">
        <v>9</v>
      </c>
      <c r="D55" s="35" t="s">
        <v>90</v>
      </c>
      <c r="E55" s="35" t="s">
        <v>114</v>
      </c>
      <c r="F55" s="35"/>
      <c r="G55" s="50">
        <f>G56</f>
        <v>1522657</v>
      </c>
      <c r="H55" s="6"/>
    </row>
    <row r="56" spans="1:8" ht="31.5" x14ac:dyDescent="0.25">
      <c r="A56" s="18" t="s">
        <v>87</v>
      </c>
      <c r="B56" s="35" t="s">
        <v>7</v>
      </c>
      <c r="C56" s="35" t="s">
        <v>9</v>
      </c>
      <c r="D56" s="35" t="s">
        <v>90</v>
      </c>
      <c r="E56" s="35" t="s">
        <v>114</v>
      </c>
      <c r="F56" s="35" t="s">
        <v>31</v>
      </c>
      <c r="G56" s="50">
        <f>G57</f>
        <v>1522657</v>
      </c>
      <c r="H56" s="6"/>
    </row>
    <row r="57" spans="1:8" ht="47.25" x14ac:dyDescent="0.25">
      <c r="A57" s="18" t="s">
        <v>52</v>
      </c>
      <c r="B57" s="35" t="s">
        <v>7</v>
      </c>
      <c r="C57" s="35" t="s">
        <v>9</v>
      </c>
      <c r="D57" s="35" t="s">
        <v>90</v>
      </c>
      <c r="E57" s="35" t="s">
        <v>114</v>
      </c>
      <c r="F57" s="35" t="s">
        <v>32</v>
      </c>
      <c r="G57" s="50">
        <f>2144400-200000-147530-147530-307893-18790+200000</f>
        <v>1522657</v>
      </c>
      <c r="H57" s="11"/>
    </row>
    <row r="58" spans="1:8" ht="31.5" x14ac:dyDescent="0.25">
      <c r="A58" s="25" t="s">
        <v>82</v>
      </c>
      <c r="B58" s="26" t="s">
        <v>7</v>
      </c>
      <c r="C58" s="26" t="s">
        <v>9</v>
      </c>
      <c r="D58" s="26" t="s">
        <v>90</v>
      </c>
      <c r="E58" s="26" t="s">
        <v>68</v>
      </c>
      <c r="F58" s="26"/>
      <c r="G58" s="53">
        <f>G63+G59</f>
        <v>82000</v>
      </c>
      <c r="H58" s="6"/>
    </row>
    <row r="59" spans="1:8" ht="78.75" x14ac:dyDescent="0.25">
      <c r="A59" s="57" t="s">
        <v>157</v>
      </c>
      <c r="B59" s="26" t="s">
        <v>7</v>
      </c>
      <c r="C59" s="26" t="s">
        <v>9</v>
      </c>
      <c r="D59" s="26" t="s">
        <v>90</v>
      </c>
      <c r="E59" s="26" t="s">
        <v>160</v>
      </c>
      <c r="F59" s="26"/>
      <c r="G59" s="53">
        <f>G60</f>
        <v>34000</v>
      </c>
      <c r="H59" s="10"/>
    </row>
    <row r="60" spans="1:8" ht="15.75" x14ac:dyDescent="0.25">
      <c r="A60" s="58" t="s">
        <v>158</v>
      </c>
      <c r="B60" s="26" t="s">
        <v>7</v>
      </c>
      <c r="C60" s="26" t="s">
        <v>9</v>
      </c>
      <c r="D60" s="26" t="s">
        <v>90</v>
      </c>
      <c r="E60" s="26" t="s">
        <v>161</v>
      </c>
      <c r="F60" s="26"/>
      <c r="G60" s="53">
        <f>G61</f>
        <v>34000</v>
      </c>
      <c r="H60" s="10"/>
    </row>
    <row r="61" spans="1:8" ht="15.75" x14ac:dyDescent="0.25">
      <c r="A61" s="59" t="s">
        <v>33</v>
      </c>
      <c r="B61" s="26" t="s">
        <v>7</v>
      </c>
      <c r="C61" s="26" t="s">
        <v>9</v>
      </c>
      <c r="D61" s="26" t="s">
        <v>90</v>
      </c>
      <c r="E61" s="26" t="s">
        <v>161</v>
      </c>
      <c r="F61" s="26" t="s">
        <v>34</v>
      </c>
      <c r="G61" s="53">
        <f>G62</f>
        <v>34000</v>
      </c>
      <c r="H61" s="10"/>
    </row>
    <row r="62" spans="1:8" ht="15.75" x14ac:dyDescent="0.25">
      <c r="A62" s="58" t="s">
        <v>159</v>
      </c>
      <c r="B62" s="26" t="s">
        <v>7</v>
      </c>
      <c r="C62" s="26" t="s">
        <v>9</v>
      </c>
      <c r="D62" s="26" t="s">
        <v>90</v>
      </c>
      <c r="E62" s="26" t="s">
        <v>161</v>
      </c>
      <c r="F62" s="26" t="s">
        <v>162</v>
      </c>
      <c r="G62" s="53">
        <f>216000-110000-72000</f>
        <v>34000</v>
      </c>
      <c r="H62" s="11"/>
    </row>
    <row r="63" spans="1:8" ht="31.5" x14ac:dyDescent="0.25">
      <c r="A63" s="21" t="s">
        <v>89</v>
      </c>
      <c r="B63" s="27" t="s">
        <v>7</v>
      </c>
      <c r="C63" s="27" t="s">
        <v>9</v>
      </c>
      <c r="D63" s="27" t="s">
        <v>90</v>
      </c>
      <c r="E63" s="27" t="s">
        <v>115</v>
      </c>
      <c r="F63" s="27"/>
      <c r="G63" s="54">
        <f>G64</f>
        <v>48000</v>
      </c>
      <c r="H63" s="10"/>
    </row>
    <row r="64" spans="1:8" ht="15.75" x14ac:dyDescent="0.25">
      <c r="A64" s="18" t="s">
        <v>33</v>
      </c>
      <c r="B64" s="17" t="s">
        <v>7</v>
      </c>
      <c r="C64" s="17" t="s">
        <v>9</v>
      </c>
      <c r="D64" s="17" t="s">
        <v>90</v>
      </c>
      <c r="E64" s="27" t="s">
        <v>115</v>
      </c>
      <c r="F64" s="17" t="s">
        <v>34</v>
      </c>
      <c r="G64" s="50">
        <f>G65</f>
        <v>48000</v>
      </c>
      <c r="H64" s="10"/>
    </row>
    <row r="65" spans="1:8" ht="15.75" x14ac:dyDescent="0.25">
      <c r="A65" s="18" t="s">
        <v>35</v>
      </c>
      <c r="B65" s="17" t="s">
        <v>7</v>
      </c>
      <c r="C65" s="17" t="s">
        <v>9</v>
      </c>
      <c r="D65" s="17" t="s">
        <v>90</v>
      </c>
      <c r="E65" s="27" t="s">
        <v>115</v>
      </c>
      <c r="F65" s="17" t="s">
        <v>36</v>
      </c>
      <c r="G65" s="50">
        <v>48000</v>
      </c>
      <c r="H65" s="10"/>
    </row>
    <row r="66" spans="1:8" ht="15.75" x14ac:dyDescent="0.25">
      <c r="A66" s="60" t="s">
        <v>98</v>
      </c>
      <c r="B66" s="28" t="s">
        <v>7</v>
      </c>
      <c r="C66" s="29" t="s">
        <v>10</v>
      </c>
      <c r="D66" s="29"/>
      <c r="E66" s="29"/>
      <c r="F66" s="29"/>
      <c r="G66" s="55">
        <f>G67</f>
        <v>965900</v>
      </c>
      <c r="H66" s="10"/>
    </row>
    <row r="67" spans="1:8" ht="15.75" x14ac:dyDescent="0.25">
      <c r="A67" s="30" t="s">
        <v>99</v>
      </c>
      <c r="B67" s="15" t="s">
        <v>7</v>
      </c>
      <c r="C67" s="15" t="s">
        <v>10</v>
      </c>
      <c r="D67" s="15" t="s">
        <v>14</v>
      </c>
      <c r="E67" s="15"/>
      <c r="F67" s="15"/>
      <c r="G67" s="49">
        <f>G68</f>
        <v>965900</v>
      </c>
      <c r="H67" s="10"/>
    </row>
    <row r="68" spans="1:8" ht="31.5" x14ac:dyDescent="0.25">
      <c r="A68" s="20" t="s">
        <v>82</v>
      </c>
      <c r="B68" s="17" t="s">
        <v>7</v>
      </c>
      <c r="C68" s="17" t="s">
        <v>10</v>
      </c>
      <c r="D68" s="17" t="s">
        <v>14</v>
      </c>
      <c r="E68" s="17" t="s">
        <v>68</v>
      </c>
      <c r="F68" s="17"/>
      <c r="G68" s="50">
        <f>G70</f>
        <v>965900</v>
      </c>
      <c r="H68" s="10"/>
    </row>
    <row r="69" spans="1:8" ht="15.75" x14ac:dyDescent="0.25">
      <c r="A69" s="16" t="s">
        <v>69</v>
      </c>
      <c r="B69" s="17" t="s">
        <v>7</v>
      </c>
      <c r="C69" s="17" t="s">
        <v>10</v>
      </c>
      <c r="D69" s="17" t="s">
        <v>14</v>
      </c>
      <c r="E69" s="17" t="s">
        <v>108</v>
      </c>
      <c r="F69" s="17"/>
      <c r="G69" s="50">
        <f>G70</f>
        <v>965900</v>
      </c>
      <c r="H69" s="10"/>
    </row>
    <row r="70" spans="1:8" ht="47.25" x14ac:dyDescent="0.25">
      <c r="A70" s="19" t="s">
        <v>100</v>
      </c>
      <c r="B70" s="17" t="s">
        <v>7</v>
      </c>
      <c r="C70" s="17" t="s">
        <v>10</v>
      </c>
      <c r="D70" s="17" t="s">
        <v>14</v>
      </c>
      <c r="E70" s="17" t="s">
        <v>116</v>
      </c>
      <c r="F70" s="17"/>
      <c r="G70" s="50">
        <f>G71+G73</f>
        <v>965900</v>
      </c>
      <c r="H70" s="10"/>
    </row>
    <row r="71" spans="1:8" ht="78.75" x14ac:dyDescent="0.2">
      <c r="A71" s="61" t="s">
        <v>29</v>
      </c>
      <c r="B71" s="17" t="s">
        <v>7</v>
      </c>
      <c r="C71" s="17" t="s">
        <v>10</v>
      </c>
      <c r="D71" s="17" t="s">
        <v>14</v>
      </c>
      <c r="E71" s="17" t="s">
        <v>116</v>
      </c>
      <c r="F71" s="17" t="s">
        <v>37</v>
      </c>
      <c r="G71" s="50">
        <f>G72</f>
        <v>662986</v>
      </c>
      <c r="H71" s="10"/>
    </row>
    <row r="72" spans="1:8" ht="31.5" x14ac:dyDescent="0.2">
      <c r="A72" s="61" t="s">
        <v>85</v>
      </c>
      <c r="B72" s="17">
        <v>922</v>
      </c>
      <c r="C72" s="17" t="s">
        <v>10</v>
      </c>
      <c r="D72" s="17" t="s">
        <v>14</v>
      </c>
      <c r="E72" s="17" t="s">
        <v>116</v>
      </c>
      <c r="F72" s="17" t="s">
        <v>30</v>
      </c>
      <c r="G72" s="50">
        <v>662986</v>
      </c>
      <c r="H72" s="10"/>
    </row>
    <row r="73" spans="1:8" ht="31.5" x14ac:dyDescent="0.25">
      <c r="A73" s="18" t="s">
        <v>87</v>
      </c>
      <c r="B73" s="17">
        <v>922</v>
      </c>
      <c r="C73" s="17" t="s">
        <v>10</v>
      </c>
      <c r="D73" s="17" t="s">
        <v>14</v>
      </c>
      <c r="E73" s="17" t="s">
        <v>116</v>
      </c>
      <c r="F73" s="17" t="s">
        <v>31</v>
      </c>
      <c r="G73" s="50">
        <f>G74</f>
        <v>302914</v>
      </c>
      <c r="H73" s="10"/>
    </row>
    <row r="74" spans="1:8" ht="47.25" x14ac:dyDescent="0.25">
      <c r="A74" s="18" t="s">
        <v>52</v>
      </c>
      <c r="B74" s="17">
        <v>922</v>
      </c>
      <c r="C74" s="17" t="s">
        <v>10</v>
      </c>
      <c r="D74" s="17" t="s">
        <v>14</v>
      </c>
      <c r="E74" s="17" t="s">
        <v>116</v>
      </c>
      <c r="F74" s="17" t="s">
        <v>32</v>
      </c>
      <c r="G74" s="50">
        <f>285014+16700+1200</f>
        <v>302914</v>
      </c>
      <c r="H74" s="10"/>
    </row>
    <row r="75" spans="1:8" ht="15.75" x14ac:dyDescent="0.2">
      <c r="A75" s="31" t="s">
        <v>48</v>
      </c>
      <c r="B75" s="28" t="s">
        <v>7</v>
      </c>
      <c r="C75" s="28" t="s">
        <v>12</v>
      </c>
      <c r="D75" s="28"/>
      <c r="E75" s="28"/>
      <c r="F75" s="28"/>
      <c r="G75" s="49">
        <f>G76+G86</f>
        <v>13776141.969999999</v>
      </c>
      <c r="H75" s="6"/>
    </row>
    <row r="76" spans="1:8" ht="18.75" customHeight="1" x14ac:dyDescent="0.2">
      <c r="A76" s="32" t="s">
        <v>51</v>
      </c>
      <c r="B76" s="33" t="s">
        <v>7</v>
      </c>
      <c r="C76" s="33" t="s">
        <v>12</v>
      </c>
      <c r="D76" s="33" t="s">
        <v>15</v>
      </c>
      <c r="E76" s="33"/>
      <c r="F76" s="33"/>
      <c r="G76" s="49">
        <f t="shared" ref="G76:G81" si="0">G77</f>
        <v>13241141.969999999</v>
      </c>
      <c r="H76" s="6"/>
    </row>
    <row r="77" spans="1:8" ht="78" customHeight="1" x14ac:dyDescent="0.2">
      <c r="A77" s="34" t="s">
        <v>55</v>
      </c>
      <c r="B77" s="35" t="s">
        <v>7</v>
      </c>
      <c r="C77" s="35" t="s">
        <v>12</v>
      </c>
      <c r="D77" s="35" t="s">
        <v>15</v>
      </c>
      <c r="E77" s="35" t="s">
        <v>70</v>
      </c>
      <c r="F77" s="35"/>
      <c r="G77" s="49">
        <f t="shared" si="0"/>
        <v>13241141.969999999</v>
      </c>
      <c r="H77" s="6"/>
    </row>
    <row r="78" spans="1:8" ht="24" customHeight="1" x14ac:dyDescent="0.2">
      <c r="A78" s="34" t="s">
        <v>105</v>
      </c>
      <c r="B78" s="35" t="s">
        <v>7</v>
      </c>
      <c r="C78" s="35" t="s">
        <v>12</v>
      </c>
      <c r="D78" s="35" t="s">
        <v>15</v>
      </c>
      <c r="E78" s="35" t="s">
        <v>117</v>
      </c>
      <c r="F78" s="35"/>
      <c r="G78" s="49">
        <f t="shared" si="0"/>
        <v>13241141.969999999</v>
      </c>
      <c r="H78" s="6"/>
    </row>
    <row r="79" spans="1:8" ht="27" customHeight="1" x14ac:dyDescent="0.2">
      <c r="A79" s="34" t="s">
        <v>71</v>
      </c>
      <c r="B79" s="35" t="s">
        <v>7</v>
      </c>
      <c r="C79" s="35" t="s">
        <v>12</v>
      </c>
      <c r="D79" s="35" t="s">
        <v>15</v>
      </c>
      <c r="E79" s="35" t="s">
        <v>118</v>
      </c>
      <c r="F79" s="35"/>
      <c r="G79" s="49">
        <f>G80+G83</f>
        <v>13241141.969999999</v>
      </c>
      <c r="H79" s="6"/>
    </row>
    <row r="80" spans="1:8" ht="36.75" customHeight="1" x14ac:dyDescent="0.2">
      <c r="A80" s="36" t="s">
        <v>43</v>
      </c>
      <c r="B80" s="35" t="s">
        <v>7</v>
      </c>
      <c r="C80" s="35" t="s">
        <v>12</v>
      </c>
      <c r="D80" s="35" t="s">
        <v>15</v>
      </c>
      <c r="E80" s="35" t="s">
        <v>119</v>
      </c>
      <c r="F80" s="35"/>
      <c r="G80" s="50">
        <f t="shared" si="0"/>
        <v>6228263.2699999996</v>
      </c>
      <c r="H80" s="6"/>
    </row>
    <row r="81" spans="1:10" ht="38.25" customHeight="1" x14ac:dyDescent="0.25">
      <c r="A81" s="18" t="s">
        <v>87</v>
      </c>
      <c r="B81" s="35" t="s">
        <v>7</v>
      </c>
      <c r="C81" s="35" t="s">
        <v>12</v>
      </c>
      <c r="D81" s="35" t="s">
        <v>15</v>
      </c>
      <c r="E81" s="35" t="s">
        <v>119</v>
      </c>
      <c r="F81" s="35" t="s">
        <v>31</v>
      </c>
      <c r="G81" s="50">
        <f t="shared" si="0"/>
        <v>6228263.2699999996</v>
      </c>
      <c r="H81" s="6"/>
    </row>
    <row r="82" spans="1:10" ht="42" customHeight="1" x14ac:dyDescent="0.25">
      <c r="A82" s="18" t="s">
        <v>52</v>
      </c>
      <c r="B82" s="35" t="s">
        <v>7</v>
      </c>
      <c r="C82" s="35" t="s">
        <v>12</v>
      </c>
      <c r="D82" s="35" t="s">
        <v>15</v>
      </c>
      <c r="E82" s="35" t="s">
        <v>119</v>
      </c>
      <c r="F82" s="35" t="s">
        <v>32</v>
      </c>
      <c r="G82" s="50">
        <f>4470000+463300+187670.87+200000+300000+605735.34+1557.06</f>
        <v>6228263.2699999996</v>
      </c>
      <c r="H82" s="68"/>
    </row>
    <row r="83" spans="1:10" ht="55.5" customHeight="1" x14ac:dyDescent="0.25">
      <c r="A83" s="62" t="s">
        <v>151</v>
      </c>
      <c r="B83" s="35" t="s">
        <v>7</v>
      </c>
      <c r="C83" s="48" t="s">
        <v>12</v>
      </c>
      <c r="D83" s="48" t="s">
        <v>15</v>
      </c>
      <c r="E83" s="48" t="s">
        <v>152</v>
      </c>
      <c r="F83" s="48"/>
      <c r="G83" s="50">
        <f>G84</f>
        <v>7012878.7000000002</v>
      </c>
      <c r="H83" s="10"/>
    </row>
    <row r="84" spans="1:10" ht="42" customHeight="1" x14ac:dyDescent="0.25">
      <c r="A84" s="59" t="s">
        <v>87</v>
      </c>
      <c r="B84" s="35" t="s">
        <v>7</v>
      </c>
      <c r="C84" s="48" t="s">
        <v>12</v>
      </c>
      <c r="D84" s="48" t="s">
        <v>15</v>
      </c>
      <c r="E84" s="48" t="s">
        <v>152</v>
      </c>
      <c r="F84" s="48" t="s">
        <v>31</v>
      </c>
      <c r="G84" s="50">
        <f>G85</f>
        <v>7012878.7000000002</v>
      </c>
      <c r="H84" s="10"/>
    </row>
    <row r="85" spans="1:10" ht="42" customHeight="1" x14ac:dyDescent="0.25">
      <c r="A85" s="59" t="s">
        <v>52</v>
      </c>
      <c r="B85" s="35" t="s">
        <v>7</v>
      </c>
      <c r="C85" s="48" t="s">
        <v>12</v>
      </c>
      <c r="D85" s="48" t="s">
        <v>15</v>
      </c>
      <c r="E85" s="48" t="s">
        <v>152</v>
      </c>
      <c r="F85" s="48" t="s">
        <v>32</v>
      </c>
      <c r="G85" s="50">
        <f>8569937.33-1546940.33-10118.3</f>
        <v>7012878.7000000002</v>
      </c>
      <c r="H85" s="11"/>
    </row>
    <row r="86" spans="1:10" ht="31.5" x14ac:dyDescent="0.2">
      <c r="A86" s="32" t="s">
        <v>16</v>
      </c>
      <c r="B86" s="33" t="s">
        <v>7</v>
      </c>
      <c r="C86" s="33" t="s">
        <v>12</v>
      </c>
      <c r="D86" s="33" t="s">
        <v>17</v>
      </c>
      <c r="E86" s="35"/>
      <c r="F86" s="35"/>
      <c r="G86" s="49">
        <f t="shared" ref="G86:G91" si="1">G87</f>
        <v>535000</v>
      </c>
      <c r="H86" s="6"/>
    </row>
    <row r="87" spans="1:10" ht="81" customHeight="1" x14ac:dyDescent="0.2">
      <c r="A87" s="34" t="s">
        <v>54</v>
      </c>
      <c r="B87" s="33" t="s">
        <v>7</v>
      </c>
      <c r="C87" s="33" t="s">
        <v>12</v>
      </c>
      <c r="D87" s="33" t="s">
        <v>17</v>
      </c>
      <c r="E87" s="33" t="s">
        <v>72</v>
      </c>
      <c r="F87" s="33"/>
      <c r="G87" s="49">
        <f t="shared" si="1"/>
        <v>535000</v>
      </c>
      <c r="H87" s="6"/>
    </row>
    <row r="88" spans="1:10" ht="27" customHeight="1" x14ac:dyDescent="0.2">
      <c r="A88" s="34" t="s">
        <v>105</v>
      </c>
      <c r="B88" s="33" t="s">
        <v>7</v>
      </c>
      <c r="C88" s="33" t="s">
        <v>12</v>
      </c>
      <c r="D88" s="33" t="s">
        <v>17</v>
      </c>
      <c r="E88" s="33" t="s">
        <v>111</v>
      </c>
      <c r="F88" s="33"/>
      <c r="G88" s="49">
        <f t="shared" si="1"/>
        <v>535000</v>
      </c>
      <c r="H88" s="6"/>
    </row>
    <row r="89" spans="1:10" ht="35.25" customHeight="1" x14ac:dyDescent="0.2">
      <c r="A89" s="37" t="s">
        <v>73</v>
      </c>
      <c r="B89" s="33" t="s">
        <v>7</v>
      </c>
      <c r="C89" s="33" t="s">
        <v>12</v>
      </c>
      <c r="D89" s="33" t="s">
        <v>17</v>
      </c>
      <c r="E89" s="33" t="s">
        <v>112</v>
      </c>
      <c r="F89" s="35"/>
      <c r="G89" s="50">
        <f t="shared" si="1"/>
        <v>535000</v>
      </c>
      <c r="H89" s="6"/>
    </row>
    <row r="90" spans="1:10" ht="71.25" customHeight="1" x14ac:dyDescent="0.2">
      <c r="A90" s="38" t="s">
        <v>45</v>
      </c>
      <c r="B90" s="35" t="s">
        <v>7</v>
      </c>
      <c r="C90" s="35" t="s">
        <v>12</v>
      </c>
      <c r="D90" s="35" t="s">
        <v>17</v>
      </c>
      <c r="E90" s="35" t="s">
        <v>120</v>
      </c>
      <c r="F90" s="35"/>
      <c r="G90" s="50">
        <f t="shared" si="1"/>
        <v>535000</v>
      </c>
      <c r="H90" s="6"/>
    </row>
    <row r="91" spans="1:10" ht="31.5" x14ac:dyDescent="0.25">
      <c r="A91" s="18" t="s">
        <v>87</v>
      </c>
      <c r="B91" s="35" t="s">
        <v>7</v>
      </c>
      <c r="C91" s="35" t="s">
        <v>12</v>
      </c>
      <c r="D91" s="35" t="s">
        <v>17</v>
      </c>
      <c r="E91" s="35" t="s">
        <v>120</v>
      </c>
      <c r="F91" s="35" t="s">
        <v>31</v>
      </c>
      <c r="G91" s="50">
        <f t="shared" si="1"/>
        <v>535000</v>
      </c>
      <c r="H91" s="6"/>
    </row>
    <row r="92" spans="1:10" ht="37.5" customHeight="1" x14ac:dyDescent="0.25">
      <c r="A92" s="18" t="s">
        <v>52</v>
      </c>
      <c r="B92" s="35" t="s">
        <v>7</v>
      </c>
      <c r="C92" s="35" t="s">
        <v>12</v>
      </c>
      <c r="D92" s="35" t="s">
        <v>17</v>
      </c>
      <c r="E92" s="35" t="s">
        <v>120</v>
      </c>
      <c r="F92" s="35" t="s">
        <v>32</v>
      </c>
      <c r="G92" s="50">
        <f>550000-15000</f>
        <v>535000</v>
      </c>
      <c r="H92" s="11"/>
    </row>
    <row r="93" spans="1:10" ht="15.75" x14ac:dyDescent="0.25">
      <c r="A93" s="14" t="s">
        <v>18</v>
      </c>
      <c r="B93" s="15" t="s">
        <v>7</v>
      </c>
      <c r="C93" s="15" t="s">
        <v>19</v>
      </c>
      <c r="D93" s="15"/>
      <c r="E93" s="15"/>
      <c r="F93" s="15"/>
      <c r="G93" s="49">
        <f>G94+G104+G114</f>
        <v>94211224.319999993</v>
      </c>
      <c r="H93" s="6"/>
    </row>
    <row r="94" spans="1:10" ht="17.25" customHeight="1" x14ac:dyDescent="0.25">
      <c r="A94" s="14" t="s">
        <v>20</v>
      </c>
      <c r="B94" s="15" t="s">
        <v>7</v>
      </c>
      <c r="C94" s="15" t="s">
        <v>19</v>
      </c>
      <c r="D94" s="15" t="s">
        <v>9</v>
      </c>
      <c r="E94" s="15"/>
      <c r="F94" s="15"/>
      <c r="G94" s="49">
        <f>G95</f>
        <v>2550000</v>
      </c>
      <c r="H94" s="6"/>
      <c r="J94" s="1"/>
    </row>
    <row r="95" spans="1:10" ht="97.5" customHeight="1" x14ac:dyDescent="0.25">
      <c r="A95" s="14" t="s">
        <v>60</v>
      </c>
      <c r="B95" s="17" t="s">
        <v>7</v>
      </c>
      <c r="C95" s="17" t="s">
        <v>19</v>
      </c>
      <c r="D95" s="17" t="s">
        <v>9</v>
      </c>
      <c r="E95" s="17" t="s">
        <v>74</v>
      </c>
      <c r="F95" s="17"/>
      <c r="G95" s="50">
        <f>G96</f>
        <v>2550000</v>
      </c>
      <c r="H95" s="6"/>
    </row>
    <row r="96" spans="1:10" ht="25.5" customHeight="1" x14ac:dyDescent="0.25">
      <c r="A96" s="14" t="s">
        <v>105</v>
      </c>
      <c r="B96" s="17" t="s">
        <v>7</v>
      </c>
      <c r="C96" s="17" t="s">
        <v>19</v>
      </c>
      <c r="D96" s="17" t="s">
        <v>9</v>
      </c>
      <c r="E96" s="17" t="s">
        <v>121</v>
      </c>
      <c r="F96" s="17"/>
      <c r="G96" s="50">
        <f>G97</f>
        <v>2550000</v>
      </c>
      <c r="H96" s="6"/>
    </row>
    <row r="97" spans="1:8" ht="30" customHeight="1" x14ac:dyDescent="0.25">
      <c r="A97" s="14" t="s">
        <v>75</v>
      </c>
      <c r="B97" s="17" t="s">
        <v>7</v>
      </c>
      <c r="C97" s="17" t="s">
        <v>19</v>
      </c>
      <c r="D97" s="17" t="s">
        <v>9</v>
      </c>
      <c r="E97" s="17" t="s">
        <v>122</v>
      </c>
      <c r="F97" s="17"/>
      <c r="G97" s="49">
        <f>G98+G101</f>
        <v>2550000</v>
      </c>
      <c r="H97" s="6"/>
    </row>
    <row r="98" spans="1:8" ht="31.5" customHeight="1" x14ac:dyDescent="0.25">
      <c r="A98" s="19" t="s">
        <v>76</v>
      </c>
      <c r="B98" s="17" t="s">
        <v>7</v>
      </c>
      <c r="C98" s="17" t="s">
        <v>19</v>
      </c>
      <c r="D98" s="17" t="s">
        <v>9</v>
      </c>
      <c r="E98" s="17" t="s">
        <v>123</v>
      </c>
      <c r="F98" s="17"/>
      <c r="G98" s="50">
        <f>G99</f>
        <v>650000</v>
      </c>
      <c r="H98" s="6"/>
    </row>
    <row r="99" spans="1:8" ht="31.5" x14ac:dyDescent="0.25">
      <c r="A99" s="18" t="s">
        <v>87</v>
      </c>
      <c r="B99" s="17">
        <v>922</v>
      </c>
      <c r="C99" s="35" t="s">
        <v>19</v>
      </c>
      <c r="D99" s="35" t="s">
        <v>9</v>
      </c>
      <c r="E99" s="17" t="s">
        <v>123</v>
      </c>
      <c r="F99" s="17" t="s">
        <v>31</v>
      </c>
      <c r="G99" s="50">
        <f>G100</f>
        <v>650000</v>
      </c>
      <c r="H99" s="6"/>
    </row>
    <row r="100" spans="1:8" ht="47.25" x14ac:dyDescent="0.25">
      <c r="A100" s="18" t="s">
        <v>52</v>
      </c>
      <c r="B100" s="17">
        <v>922</v>
      </c>
      <c r="C100" s="35" t="s">
        <v>19</v>
      </c>
      <c r="D100" s="35" t="s">
        <v>9</v>
      </c>
      <c r="E100" s="17" t="s">
        <v>123</v>
      </c>
      <c r="F100" s="17" t="s">
        <v>32</v>
      </c>
      <c r="G100" s="50">
        <f>400000+200000+50000</f>
        <v>650000</v>
      </c>
      <c r="H100" s="65"/>
    </row>
    <row r="101" spans="1:8" ht="31.5" x14ac:dyDescent="0.25">
      <c r="A101" s="39" t="s">
        <v>77</v>
      </c>
      <c r="B101" s="17">
        <v>922</v>
      </c>
      <c r="C101" s="35" t="s">
        <v>19</v>
      </c>
      <c r="D101" s="35" t="s">
        <v>9</v>
      </c>
      <c r="E101" s="17" t="s">
        <v>124</v>
      </c>
      <c r="F101" s="27"/>
      <c r="G101" s="54">
        <f>G102</f>
        <v>1900000</v>
      </c>
      <c r="H101" s="6"/>
    </row>
    <row r="102" spans="1:8" ht="31.5" x14ac:dyDescent="0.25">
      <c r="A102" s="18" t="s">
        <v>87</v>
      </c>
      <c r="B102" s="17">
        <v>922</v>
      </c>
      <c r="C102" s="35" t="s">
        <v>19</v>
      </c>
      <c r="D102" s="35" t="s">
        <v>9</v>
      </c>
      <c r="E102" s="17" t="s">
        <v>124</v>
      </c>
      <c r="F102" s="27" t="s">
        <v>31</v>
      </c>
      <c r="G102" s="54">
        <f>G103</f>
        <v>1900000</v>
      </c>
      <c r="H102" s="6"/>
    </row>
    <row r="103" spans="1:8" ht="47.25" x14ac:dyDescent="0.25">
      <c r="A103" s="18" t="s">
        <v>52</v>
      </c>
      <c r="B103" s="17">
        <v>922</v>
      </c>
      <c r="C103" s="35" t="s">
        <v>19</v>
      </c>
      <c r="D103" s="35" t="s">
        <v>9</v>
      </c>
      <c r="E103" s="17" t="s">
        <v>124</v>
      </c>
      <c r="F103" s="27" t="s">
        <v>32</v>
      </c>
      <c r="G103" s="54">
        <f>2400000-500000</f>
        <v>1900000</v>
      </c>
      <c r="H103" s="11"/>
    </row>
    <row r="104" spans="1:8" ht="15.75" x14ac:dyDescent="0.25">
      <c r="A104" s="30" t="s">
        <v>22</v>
      </c>
      <c r="B104" s="29" t="s">
        <v>7</v>
      </c>
      <c r="C104" s="29" t="s">
        <v>19</v>
      </c>
      <c r="D104" s="29" t="s">
        <v>10</v>
      </c>
      <c r="E104" s="29"/>
      <c r="F104" s="29"/>
      <c r="G104" s="55">
        <f t="shared" ref="G104:G109" si="2">G105</f>
        <v>51216649.649999999</v>
      </c>
      <c r="H104" s="6"/>
    </row>
    <row r="105" spans="1:8" ht="99" customHeight="1" x14ac:dyDescent="0.25">
      <c r="A105" s="14" t="s">
        <v>60</v>
      </c>
      <c r="B105" s="17" t="s">
        <v>7</v>
      </c>
      <c r="C105" s="17" t="s">
        <v>19</v>
      </c>
      <c r="D105" s="17" t="s">
        <v>10</v>
      </c>
      <c r="E105" s="17" t="s">
        <v>74</v>
      </c>
      <c r="F105" s="17"/>
      <c r="G105" s="50">
        <f t="shared" si="2"/>
        <v>51216649.649999999</v>
      </c>
      <c r="H105" s="6"/>
    </row>
    <row r="106" spans="1:8" ht="33" customHeight="1" x14ac:dyDescent="0.25">
      <c r="A106" s="14" t="s">
        <v>105</v>
      </c>
      <c r="B106" s="17" t="s">
        <v>7</v>
      </c>
      <c r="C106" s="17" t="s">
        <v>19</v>
      </c>
      <c r="D106" s="17" t="s">
        <v>10</v>
      </c>
      <c r="E106" s="17" t="s">
        <v>121</v>
      </c>
      <c r="F106" s="17"/>
      <c r="G106" s="50">
        <f>G107+G111</f>
        <v>51216649.649999999</v>
      </c>
      <c r="H106" s="6"/>
    </row>
    <row r="107" spans="1:8" ht="31.5" x14ac:dyDescent="0.25">
      <c r="A107" s="14" t="s">
        <v>96</v>
      </c>
      <c r="B107" s="17" t="s">
        <v>7</v>
      </c>
      <c r="C107" s="17" t="s">
        <v>19</v>
      </c>
      <c r="D107" s="17" t="s">
        <v>10</v>
      </c>
      <c r="E107" s="17" t="s">
        <v>125</v>
      </c>
      <c r="F107" s="17"/>
      <c r="G107" s="50">
        <f t="shared" si="2"/>
        <v>4200</v>
      </c>
      <c r="H107" s="6"/>
    </row>
    <row r="108" spans="1:8" ht="36" customHeight="1" x14ac:dyDescent="0.25">
      <c r="A108" s="19" t="s">
        <v>97</v>
      </c>
      <c r="B108" s="17" t="s">
        <v>7</v>
      </c>
      <c r="C108" s="17" t="s">
        <v>19</v>
      </c>
      <c r="D108" s="17" t="s">
        <v>10</v>
      </c>
      <c r="E108" s="17" t="s">
        <v>126</v>
      </c>
      <c r="F108" s="17"/>
      <c r="G108" s="50">
        <f t="shared" si="2"/>
        <v>4200</v>
      </c>
      <c r="H108" s="6"/>
    </row>
    <row r="109" spans="1:8" ht="39" customHeight="1" x14ac:dyDescent="0.25">
      <c r="A109" s="18" t="s">
        <v>87</v>
      </c>
      <c r="B109" s="17" t="s">
        <v>7</v>
      </c>
      <c r="C109" s="17" t="s">
        <v>19</v>
      </c>
      <c r="D109" s="17" t="s">
        <v>10</v>
      </c>
      <c r="E109" s="17" t="s">
        <v>126</v>
      </c>
      <c r="F109" s="17" t="s">
        <v>31</v>
      </c>
      <c r="G109" s="50">
        <f t="shared" si="2"/>
        <v>4200</v>
      </c>
      <c r="H109" s="6"/>
    </row>
    <row r="110" spans="1:8" ht="34.5" customHeight="1" x14ac:dyDescent="0.25">
      <c r="A110" s="18" t="s">
        <v>52</v>
      </c>
      <c r="B110" s="17" t="s">
        <v>7</v>
      </c>
      <c r="C110" s="17" t="s">
        <v>19</v>
      </c>
      <c r="D110" s="17" t="s">
        <v>10</v>
      </c>
      <c r="E110" s="17" t="s">
        <v>126</v>
      </c>
      <c r="F110" s="17" t="s">
        <v>32</v>
      </c>
      <c r="G110" s="50">
        <f>4000+200</f>
        <v>4200</v>
      </c>
      <c r="H110" s="10"/>
    </row>
    <row r="111" spans="1:8" ht="88.5" customHeight="1" x14ac:dyDescent="0.25">
      <c r="A111" s="63" t="s">
        <v>153</v>
      </c>
      <c r="B111" s="26" t="s">
        <v>7</v>
      </c>
      <c r="C111" s="26" t="s">
        <v>19</v>
      </c>
      <c r="D111" s="26" t="s">
        <v>10</v>
      </c>
      <c r="E111" s="26" t="s">
        <v>155</v>
      </c>
      <c r="F111" s="26"/>
      <c r="G111" s="50">
        <f>G112</f>
        <v>51212449.649999999</v>
      </c>
      <c r="H111" s="10"/>
    </row>
    <row r="112" spans="1:8" ht="34.5" customHeight="1" x14ac:dyDescent="0.25">
      <c r="A112" s="64" t="s">
        <v>33</v>
      </c>
      <c r="B112" s="26" t="s">
        <v>7</v>
      </c>
      <c r="C112" s="26" t="s">
        <v>19</v>
      </c>
      <c r="D112" s="26" t="s">
        <v>10</v>
      </c>
      <c r="E112" s="26" t="s">
        <v>155</v>
      </c>
      <c r="F112" s="26" t="s">
        <v>34</v>
      </c>
      <c r="G112" s="50">
        <f>G113</f>
        <v>51212449.649999999</v>
      </c>
      <c r="H112" s="10"/>
    </row>
    <row r="113" spans="1:8" ht="73.5" customHeight="1" x14ac:dyDescent="0.25">
      <c r="A113" s="64" t="s">
        <v>154</v>
      </c>
      <c r="B113" s="26" t="s">
        <v>7</v>
      </c>
      <c r="C113" s="26" t="s">
        <v>19</v>
      </c>
      <c r="D113" s="26" t="s">
        <v>10</v>
      </c>
      <c r="E113" s="26" t="s">
        <v>155</v>
      </c>
      <c r="F113" s="26" t="s">
        <v>156</v>
      </c>
      <c r="G113" s="50">
        <v>51212449.649999999</v>
      </c>
      <c r="H113" s="10"/>
    </row>
    <row r="114" spans="1:8" ht="15.75" x14ac:dyDescent="0.25">
      <c r="A114" s="14" t="s">
        <v>23</v>
      </c>
      <c r="B114" s="15" t="s">
        <v>7</v>
      </c>
      <c r="C114" s="15" t="s">
        <v>19</v>
      </c>
      <c r="D114" s="15" t="s">
        <v>14</v>
      </c>
      <c r="E114" s="15"/>
      <c r="F114" s="15"/>
      <c r="G114" s="49">
        <f>G115+G136</f>
        <v>40444574.670000002</v>
      </c>
      <c r="H114" s="6"/>
    </row>
    <row r="115" spans="1:8" ht="65.25" customHeight="1" x14ac:dyDescent="0.25">
      <c r="A115" s="16" t="s">
        <v>46</v>
      </c>
      <c r="B115" s="17" t="s">
        <v>7</v>
      </c>
      <c r="C115" s="17" t="s">
        <v>19</v>
      </c>
      <c r="D115" s="17" t="s">
        <v>14</v>
      </c>
      <c r="E115" s="17" t="s">
        <v>78</v>
      </c>
      <c r="F115" s="17"/>
      <c r="G115" s="50">
        <f>G117</f>
        <v>34686546.670000002</v>
      </c>
      <c r="H115" s="6"/>
    </row>
    <row r="116" spans="1:8" ht="26.25" customHeight="1" x14ac:dyDescent="0.25">
      <c r="A116" s="14" t="s">
        <v>105</v>
      </c>
      <c r="B116" s="17" t="s">
        <v>7</v>
      </c>
      <c r="C116" s="17" t="s">
        <v>19</v>
      </c>
      <c r="D116" s="17" t="s">
        <v>14</v>
      </c>
      <c r="E116" s="17" t="s">
        <v>127</v>
      </c>
      <c r="F116" s="17"/>
      <c r="G116" s="50">
        <f>G117</f>
        <v>34686546.670000002</v>
      </c>
      <c r="H116" s="6"/>
    </row>
    <row r="117" spans="1:8" ht="15.75" x14ac:dyDescent="0.25">
      <c r="A117" s="16" t="s">
        <v>79</v>
      </c>
      <c r="B117" s="17" t="s">
        <v>7</v>
      </c>
      <c r="C117" s="17" t="s">
        <v>19</v>
      </c>
      <c r="D117" s="17" t="s">
        <v>14</v>
      </c>
      <c r="E117" s="17" t="s">
        <v>128</v>
      </c>
      <c r="F117" s="17"/>
      <c r="G117" s="50">
        <f>G118+G121+G124+G127+G130+G133</f>
        <v>34686546.670000002</v>
      </c>
      <c r="H117" s="6"/>
    </row>
    <row r="118" spans="1:8" ht="15.75" x14ac:dyDescent="0.25">
      <c r="A118" s="19" t="s">
        <v>24</v>
      </c>
      <c r="B118" s="17" t="s">
        <v>7</v>
      </c>
      <c r="C118" s="17" t="s">
        <v>19</v>
      </c>
      <c r="D118" s="17" t="s">
        <v>14</v>
      </c>
      <c r="E118" s="17" t="s">
        <v>129</v>
      </c>
      <c r="F118" s="17"/>
      <c r="G118" s="50">
        <f>G119</f>
        <v>4568200</v>
      </c>
      <c r="H118" s="6"/>
    </row>
    <row r="119" spans="1:8" ht="31.5" x14ac:dyDescent="0.25">
      <c r="A119" s="18" t="s">
        <v>87</v>
      </c>
      <c r="B119" s="17" t="s">
        <v>7</v>
      </c>
      <c r="C119" s="17" t="s">
        <v>19</v>
      </c>
      <c r="D119" s="17" t="s">
        <v>14</v>
      </c>
      <c r="E119" s="17" t="s">
        <v>129</v>
      </c>
      <c r="F119" s="17" t="s">
        <v>31</v>
      </c>
      <c r="G119" s="50">
        <f>G120</f>
        <v>4568200</v>
      </c>
      <c r="H119" s="6"/>
    </row>
    <row r="120" spans="1:8" ht="47.25" x14ac:dyDescent="0.25">
      <c r="A120" s="18" t="s">
        <v>52</v>
      </c>
      <c r="B120" s="17" t="s">
        <v>7</v>
      </c>
      <c r="C120" s="17" t="s">
        <v>19</v>
      </c>
      <c r="D120" s="17" t="s">
        <v>14</v>
      </c>
      <c r="E120" s="17" t="s">
        <v>129</v>
      </c>
      <c r="F120" s="17" t="s">
        <v>32</v>
      </c>
      <c r="G120" s="50">
        <f>5786000+85000-40000-939800-353000+30000</f>
        <v>4568200</v>
      </c>
      <c r="H120" s="10"/>
    </row>
    <row r="121" spans="1:8" ht="23.25" customHeight="1" x14ac:dyDescent="0.25">
      <c r="A121" s="19" t="s">
        <v>47</v>
      </c>
      <c r="B121" s="17" t="s">
        <v>7</v>
      </c>
      <c r="C121" s="17" t="s">
        <v>19</v>
      </c>
      <c r="D121" s="17" t="s">
        <v>14</v>
      </c>
      <c r="E121" s="17" t="s">
        <v>130</v>
      </c>
      <c r="F121" s="17"/>
      <c r="G121" s="50">
        <f>G122</f>
        <v>437000</v>
      </c>
      <c r="H121" s="6"/>
    </row>
    <row r="122" spans="1:8" ht="31.5" x14ac:dyDescent="0.25">
      <c r="A122" s="18" t="s">
        <v>87</v>
      </c>
      <c r="B122" s="17" t="s">
        <v>7</v>
      </c>
      <c r="C122" s="17" t="s">
        <v>19</v>
      </c>
      <c r="D122" s="17" t="s">
        <v>14</v>
      </c>
      <c r="E122" s="17" t="s">
        <v>130</v>
      </c>
      <c r="F122" s="17" t="s">
        <v>31</v>
      </c>
      <c r="G122" s="50">
        <f>G123</f>
        <v>437000</v>
      </c>
      <c r="H122" s="6"/>
    </row>
    <row r="123" spans="1:8" ht="47.25" x14ac:dyDescent="0.25">
      <c r="A123" s="18" t="s">
        <v>52</v>
      </c>
      <c r="B123" s="17" t="s">
        <v>7</v>
      </c>
      <c r="C123" s="17" t="s">
        <v>19</v>
      </c>
      <c r="D123" s="17" t="s">
        <v>14</v>
      </c>
      <c r="E123" s="17" t="s">
        <v>130</v>
      </c>
      <c r="F123" s="17" t="s">
        <v>32</v>
      </c>
      <c r="G123" s="50">
        <f>400000-263000+300000</f>
        <v>437000</v>
      </c>
      <c r="H123" s="10"/>
    </row>
    <row r="124" spans="1:8" ht="15.75" x14ac:dyDescent="0.2">
      <c r="A124" s="38" t="s">
        <v>25</v>
      </c>
      <c r="B124" s="17" t="s">
        <v>7</v>
      </c>
      <c r="C124" s="17" t="s">
        <v>19</v>
      </c>
      <c r="D124" s="17" t="s">
        <v>14</v>
      </c>
      <c r="E124" s="17" t="s">
        <v>131</v>
      </c>
      <c r="F124" s="17"/>
      <c r="G124" s="50">
        <f>G125</f>
        <v>2292294</v>
      </c>
      <c r="H124" s="6"/>
    </row>
    <row r="125" spans="1:8" ht="31.5" x14ac:dyDescent="0.25">
      <c r="A125" s="18" t="s">
        <v>87</v>
      </c>
      <c r="B125" s="17" t="s">
        <v>7</v>
      </c>
      <c r="C125" s="17" t="s">
        <v>19</v>
      </c>
      <c r="D125" s="17" t="s">
        <v>14</v>
      </c>
      <c r="E125" s="17" t="s">
        <v>131</v>
      </c>
      <c r="F125" s="17" t="s">
        <v>31</v>
      </c>
      <c r="G125" s="50">
        <f>G126</f>
        <v>2292294</v>
      </c>
      <c r="H125" s="6"/>
    </row>
    <row r="126" spans="1:8" ht="47.25" x14ac:dyDescent="0.25">
      <c r="A126" s="18" t="s">
        <v>52</v>
      </c>
      <c r="B126" s="17" t="s">
        <v>7</v>
      </c>
      <c r="C126" s="17" t="s">
        <v>19</v>
      </c>
      <c r="D126" s="17" t="s">
        <v>14</v>
      </c>
      <c r="E126" s="17" t="s">
        <v>131</v>
      </c>
      <c r="F126" s="17" t="s">
        <v>32</v>
      </c>
      <c r="G126" s="50">
        <f>2000000+292294</f>
        <v>2292294</v>
      </c>
      <c r="H126" s="10"/>
    </row>
    <row r="127" spans="1:8" ht="15.75" x14ac:dyDescent="0.25">
      <c r="A127" s="19" t="s">
        <v>88</v>
      </c>
      <c r="B127" s="17" t="s">
        <v>7</v>
      </c>
      <c r="C127" s="17" t="s">
        <v>19</v>
      </c>
      <c r="D127" s="17" t="s">
        <v>14</v>
      </c>
      <c r="E127" s="17" t="s">
        <v>132</v>
      </c>
      <c r="F127" s="17"/>
      <c r="G127" s="50">
        <f>G128</f>
        <v>24689052.670000002</v>
      </c>
      <c r="H127" s="6"/>
    </row>
    <row r="128" spans="1:8" ht="31.5" x14ac:dyDescent="0.25">
      <c r="A128" s="18" t="s">
        <v>87</v>
      </c>
      <c r="B128" s="17" t="s">
        <v>7</v>
      </c>
      <c r="C128" s="17" t="s">
        <v>19</v>
      </c>
      <c r="D128" s="17" t="s">
        <v>14</v>
      </c>
      <c r="E128" s="17" t="s">
        <v>132</v>
      </c>
      <c r="F128" s="17" t="s">
        <v>31</v>
      </c>
      <c r="G128" s="50">
        <f>G129</f>
        <v>24689052.670000002</v>
      </c>
      <c r="H128" s="6"/>
    </row>
    <row r="129" spans="1:8" ht="37.5" customHeight="1" x14ac:dyDescent="0.25">
      <c r="A129" s="18" t="s">
        <v>52</v>
      </c>
      <c r="B129" s="17" t="s">
        <v>7</v>
      </c>
      <c r="C129" s="17" t="s">
        <v>19</v>
      </c>
      <c r="D129" s="17" t="s">
        <v>14</v>
      </c>
      <c r="E129" s="17" t="s">
        <v>132</v>
      </c>
      <c r="F129" s="17" t="s">
        <v>32</v>
      </c>
      <c r="G129" s="50">
        <f>10063400+1000000-576+6580425-30000+618000+1400000+756737-500000+4977322-205000+28744.67</f>
        <v>24689052.670000002</v>
      </c>
      <c r="H129" s="10"/>
    </row>
    <row r="130" spans="1:8" ht="29.25" customHeight="1" x14ac:dyDescent="0.25">
      <c r="A130" s="19" t="s">
        <v>169</v>
      </c>
      <c r="B130" s="17" t="s">
        <v>7</v>
      </c>
      <c r="C130" s="17" t="s">
        <v>19</v>
      </c>
      <c r="D130" s="17" t="s">
        <v>14</v>
      </c>
      <c r="E130" s="17" t="s">
        <v>167</v>
      </c>
      <c r="F130" s="17"/>
      <c r="G130" s="50">
        <f>G131</f>
        <v>1885000</v>
      </c>
      <c r="H130" s="10"/>
    </row>
    <row r="131" spans="1:8" ht="37.5" customHeight="1" x14ac:dyDescent="0.25">
      <c r="A131" s="18" t="s">
        <v>87</v>
      </c>
      <c r="B131" s="17" t="s">
        <v>7</v>
      </c>
      <c r="C131" s="17" t="s">
        <v>19</v>
      </c>
      <c r="D131" s="17" t="s">
        <v>14</v>
      </c>
      <c r="E131" s="17" t="s">
        <v>167</v>
      </c>
      <c r="F131" s="17" t="s">
        <v>31</v>
      </c>
      <c r="G131" s="50">
        <f>G132</f>
        <v>1885000</v>
      </c>
      <c r="H131" s="10"/>
    </row>
    <row r="132" spans="1:8" ht="37.5" customHeight="1" x14ac:dyDescent="0.25">
      <c r="A132" s="18" t="s">
        <v>52</v>
      </c>
      <c r="B132" s="17" t="s">
        <v>7</v>
      </c>
      <c r="C132" s="17" t="s">
        <v>19</v>
      </c>
      <c r="D132" s="17" t="s">
        <v>14</v>
      </c>
      <c r="E132" s="17" t="s">
        <v>167</v>
      </c>
      <c r="F132" s="17" t="s">
        <v>32</v>
      </c>
      <c r="G132" s="50">
        <v>1885000</v>
      </c>
      <c r="H132" s="10"/>
    </row>
    <row r="133" spans="1:8" ht="37.5" customHeight="1" x14ac:dyDescent="0.25">
      <c r="A133" s="19" t="s">
        <v>168</v>
      </c>
      <c r="B133" s="17" t="s">
        <v>7</v>
      </c>
      <c r="C133" s="17" t="s">
        <v>19</v>
      </c>
      <c r="D133" s="17" t="s">
        <v>14</v>
      </c>
      <c r="E133" s="17" t="s">
        <v>166</v>
      </c>
      <c r="F133" s="17"/>
      <c r="G133" s="50">
        <f>G134</f>
        <v>815000</v>
      </c>
      <c r="H133" s="10"/>
    </row>
    <row r="134" spans="1:8" ht="37.5" customHeight="1" x14ac:dyDescent="0.25">
      <c r="A134" s="18" t="s">
        <v>87</v>
      </c>
      <c r="B134" s="17" t="s">
        <v>7</v>
      </c>
      <c r="C134" s="17" t="s">
        <v>19</v>
      </c>
      <c r="D134" s="17" t="s">
        <v>14</v>
      </c>
      <c r="E134" s="17" t="s">
        <v>166</v>
      </c>
      <c r="F134" s="17" t="s">
        <v>31</v>
      </c>
      <c r="G134" s="50">
        <f>G135</f>
        <v>815000</v>
      </c>
      <c r="H134" s="10"/>
    </row>
    <row r="135" spans="1:8" ht="37.5" customHeight="1" x14ac:dyDescent="0.25">
      <c r="A135" s="18" t="s">
        <v>52</v>
      </c>
      <c r="B135" s="17" t="s">
        <v>7</v>
      </c>
      <c r="C135" s="17" t="s">
        <v>19</v>
      </c>
      <c r="D135" s="17" t="s">
        <v>14</v>
      </c>
      <c r="E135" s="17" t="s">
        <v>166</v>
      </c>
      <c r="F135" s="17" t="s">
        <v>32</v>
      </c>
      <c r="G135" s="50">
        <v>815000</v>
      </c>
      <c r="H135" s="10"/>
    </row>
    <row r="136" spans="1:8" ht="60.75" customHeight="1" x14ac:dyDescent="0.25">
      <c r="A136" s="19" t="s">
        <v>133</v>
      </c>
      <c r="B136" s="17" t="s">
        <v>7</v>
      </c>
      <c r="C136" s="17" t="s">
        <v>19</v>
      </c>
      <c r="D136" s="17" t="s">
        <v>14</v>
      </c>
      <c r="E136" s="17" t="s">
        <v>101</v>
      </c>
      <c r="F136" s="17"/>
      <c r="G136" s="50">
        <f>G138</f>
        <v>5758028</v>
      </c>
      <c r="H136" s="10"/>
    </row>
    <row r="137" spans="1:8" ht="34.5" customHeight="1" x14ac:dyDescent="0.25">
      <c r="A137" s="14" t="s">
        <v>136</v>
      </c>
      <c r="B137" s="17" t="s">
        <v>7</v>
      </c>
      <c r="C137" s="17" t="s">
        <v>19</v>
      </c>
      <c r="D137" s="17" t="s">
        <v>14</v>
      </c>
      <c r="E137" s="17" t="s">
        <v>135</v>
      </c>
      <c r="F137" s="17"/>
      <c r="G137" s="50">
        <f>G138</f>
        <v>5758028</v>
      </c>
      <c r="H137" s="10"/>
    </row>
    <row r="138" spans="1:8" ht="26.25" customHeight="1" x14ac:dyDescent="0.25">
      <c r="A138" s="59" t="s">
        <v>102</v>
      </c>
      <c r="B138" s="17" t="s">
        <v>7</v>
      </c>
      <c r="C138" s="17" t="s">
        <v>19</v>
      </c>
      <c r="D138" s="17" t="s">
        <v>14</v>
      </c>
      <c r="E138" s="17" t="s">
        <v>137</v>
      </c>
      <c r="F138" s="17"/>
      <c r="G138" s="50">
        <f>G139</f>
        <v>5758028</v>
      </c>
      <c r="H138" s="10"/>
    </row>
    <row r="139" spans="1:8" ht="37.5" customHeight="1" x14ac:dyDescent="0.25">
      <c r="A139" s="62" t="s">
        <v>103</v>
      </c>
      <c r="B139" s="17" t="s">
        <v>7</v>
      </c>
      <c r="C139" s="17" t="s">
        <v>19</v>
      </c>
      <c r="D139" s="17" t="s">
        <v>14</v>
      </c>
      <c r="E139" s="17" t="s">
        <v>138</v>
      </c>
      <c r="F139" s="17"/>
      <c r="G139" s="50">
        <f>G140</f>
        <v>5758028</v>
      </c>
      <c r="H139" s="10"/>
    </row>
    <row r="140" spans="1:8" ht="37.5" customHeight="1" x14ac:dyDescent="0.25">
      <c r="A140" s="18" t="s">
        <v>87</v>
      </c>
      <c r="B140" s="17" t="s">
        <v>7</v>
      </c>
      <c r="C140" s="17" t="s">
        <v>19</v>
      </c>
      <c r="D140" s="17" t="s">
        <v>14</v>
      </c>
      <c r="E140" s="17" t="s">
        <v>138</v>
      </c>
      <c r="F140" s="17" t="s">
        <v>31</v>
      </c>
      <c r="G140" s="50">
        <f>G141</f>
        <v>5758028</v>
      </c>
      <c r="H140" s="10"/>
    </row>
    <row r="141" spans="1:8" ht="37.5" customHeight="1" x14ac:dyDescent="0.25">
      <c r="A141" s="18" t="s">
        <v>52</v>
      </c>
      <c r="B141" s="17" t="s">
        <v>7</v>
      </c>
      <c r="C141" s="17" t="s">
        <v>19</v>
      </c>
      <c r="D141" s="17" t="s">
        <v>14</v>
      </c>
      <c r="E141" s="17" t="s">
        <v>138</v>
      </c>
      <c r="F141" s="17" t="s">
        <v>32</v>
      </c>
      <c r="G141" s="50">
        <v>5758028</v>
      </c>
      <c r="H141" s="10"/>
    </row>
    <row r="142" spans="1:8" ht="15.75" x14ac:dyDescent="0.2">
      <c r="A142" s="40" t="s">
        <v>50</v>
      </c>
      <c r="B142" s="15" t="s">
        <v>7</v>
      </c>
      <c r="C142" s="15" t="s">
        <v>49</v>
      </c>
      <c r="D142" s="15"/>
      <c r="E142" s="15"/>
      <c r="F142" s="15"/>
      <c r="G142" s="49">
        <f t="shared" ref="G142:G148" si="3">G143</f>
        <v>275000</v>
      </c>
      <c r="H142" s="6"/>
    </row>
    <row r="143" spans="1:8" ht="15.75" x14ac:dyDescent="0.2">
      <c r="A143" s="40" t="s">
        <v>61</v>
      </c>
      <c r="B143" s="15" t="s">
        <v>7</v>
      </c>
      <c r="C143" s="15" t="s">
        <v>49</v>
      </c>
      <c r="D143" s="15" t="s">
        <v>9</v>
      </c>
      <c r="E143" s="15"/>
      <c r="F143" s="15"/>
      <c r="G143" s="49">
        <f t="shared" si="3"/>
        <v>275000</v>
      </c>
      <c r="H143" s="6"/>
    </row>
    <row r="144" spans="1:8" ht="84" customHeight="1" x14ac:dyDescent="0.25">
      <c r="A144" s="16" t="s">
        <v>53</v>
      </c>
      <c r="B144" s="15" t="s">
        <v>7</v>
      </c>
      <c r="C144" s="15" t="s">
        <v>49</v>
      </c>
      <c r="D144" s="15" t="s">
        <v>9</v>
      </c>
      <c r="E144" s="15" t="s">
        <v>66</v>
      </c>
      <c r="F144" s="15"/>
      <c r="G144" s="49">
        <f>G145</f>
        <v>275000</v>
      </c>
      <c r="H144" s="6"/>
    </row>
    <row r="145" spans="1:12" ht="24.75" customHeight="1" x14ac:dyDescent="0.25">
      <c r="A145" s="16" t="s">
        <v>105</v>
      </c>
      <c r="B145" s="15" t="s">
        <v>7</v>
      </c>
      <c r="C145" s="15" t="s">
        <v>49</v>
      </c>
      <c r="D145" s="15" t="s">
        <v>9</v>
      </c>
      <c r="E145" s="15" t="s">
        <v>104</v>
      </c>
      <c r="F145" s="15"/>
      <c r="G145" s="49">
        <f>G146</f>
        <v>275000</v>
      </c>
      <c r="H145" s="6"/>
    </row>
    <row r="146" spans="1:12" ht="22.5" customHeight="1" x14ac:dyDescent="0.25">
      <c r="A146" s="14" t="s">
        <v>80</v>
      </c>
      <c r="B146" s="17" t="s">
        <v>7</v>
      </c>
      <c r="C146" s="17" t="s">
        <v>49</v>
      </c>
      <c r="D146" s="17" t="s">
        <v>9</v>
      </c>
      <c r="E146" s="17" t="s">
        <v>144</v>
      </c>
      <c r="F146" s="17"/>
      <c r="G146" s="50">
        <f t="shared" si="3"/>
        <v>275000</v>
      </c>
      <c r="H146" s="6"/>
    </row>
    <row r="147" spans="1:12" ht="22.5" customHeight="1" x14ac:dyDescent="0.25">
      <c r="A147" s="19" t="s">
        <v>81</v>
      </c>
      <c r="B147" s="17" t="s">
        <v>7</v>
      </c>
      <c r="C147" s="17" t="s">
        <v>49</v>
      </c>
      <c r="D147" s="17" t="s">
        <v>9</v>
      </c>
      <c r="E147" s="17" t="s">
        <v>145</v>
      </c>
      <c r="F147" s="17"/>
      <c r="G147" s="50">
        <f t="shared" si="3"/>
        <v>275000</v>
      </c>
      <c r="H147" s="6"/>
    </row>
    <row r="148" spans="1:12" ht="21" customHeight="1" x14ac:dyDescent="0.25">
      <c r="A148" s="18" t="s">
        <v>58</v>
      </c>
      <c r="B148" s="17" t="s">
        <v>7</v>
      </c>
      <c r="C148" s="17" t="s">
        <v>49</v>
      </c>
      <c r="D148" s="17" t="s">
        <v>9</v>
      </c>
      <c r="E148" s="17" t="s">
        <v>145</v>
      </c>
      <c r="F148" s="17" t="s">
        <v>56</v>
      </c>
      <c r="G148" s="50">
        <f t="shared" si="3"/>
        <v>275000</v>
      </c>
      <c r="H148" s="6"/>
    </row>
    <row r="149" spans="1:12" ht="31.5" x14ac:dyDescent="0.25">
      <c r="A149" s="18" t="s">
        <v>59</v>
      </c>
      <c r="B149" s="17" t="s">
        <v>7</v>
      </c>
      <c r="C149" s="17" t="s">
        <v>49</v>
      </c>
      <c r="D149" s="17" t="s">
        <v>9</v>
      </c>
      <c r="E149" s="17" t="s">
        <v>145</v>
      </c>
      <c r="F149" s="17" t="s">
        <v>57</v>
      </c>
      <c r="G149" s="50">
        <f>260000+15000</f>
        <v>275000</v>
      </c>
      <c r="H149" s="10"/>
    </row>
    <row r="150" spans="1:12" ht="69.75" customHeight="1" x14ac:dyDescent="0.25">
      <c r="A150" s="14" t="s">
        <v>26</v>
      </c>
      <c r="B150" s="15">
        <v>924</v>
      </c>
      <c r="C150" s="15"/>
      <c r="D150" s="15"/>
      <c r="E150" s="15"/>
      <c r="F150" s="15"/>
      <c r="G150" s="49">
        <f>G151</f>
        <v>718300</v>
      </c>
      <c r="H150" s="6"/>
    </row>
    <row r="151" spans="1:12" ht="16.5" customHeight="1" x14ac:dyDescent="0.25">
      <c r="A151" s="14" t="s">
        <v>8</v>
      </c>
      <c r="B151" s="15">
        <v>924</v>
      </c>
      <c r="C151" s="15" t="s">
        <v>9</v>
      </c>
      <c r="D151" s="15"/>
      <c r="E151" s="15"/>
      <c r="F151" s="15"/>
      <c r="G151" s="49">
        <f>G152+G160</f>
        <v>718300</v>
      </c>
      <c r="H151" s="6"/>
    </row>
    <row r="152" spans="1:12" ht="60.75" customHeight="1" x14ac:dyDescent="0.25">
      <c r="A152" s="14" t="s">
        <v>27</v>
      </c>
      <c r="B152" s="15">
        <v>924</v>
      </c>
      <c r="C152" s="15" t="s">
        <v>9</v>
      </c>
      <c r="D152" s="15" t="s">
        <v>14</v>
      </c>
      <c r="E152" s="15"/>
      <c r="F152" s="15"/>
      <c r="G152" s="49">
        <f>G153</f>
        <v>685000</v>
      </c>
      <c r="H152" s="6"/>
    </row>
    <row r="153" spans="1:12" ht="15.75" x14ac:dyDescent="0.25">
      <c r="A153" s="18" t="s">
        <v>84</v>
      </c>
      <c r="B153" s="17">
        <v>924</v>
      </c>
      <c r="C153" s="17" t="s">
        <v>9</v>
      </c>
      <c r="D153" s="17" t="s">
        <v>14</v>
      </c>
      <c r="E153" s="17" t="s">
        <v>83</v>
      </c>
      <c r="F153" s="17"/>
      <c r="G153" s="50">
        <f>G154</f>
        <v>685000</v>
      </c>
      <c r="H153" s="6"/>
    </row>
    <row r="154" spans="1:12" ht="15.75" x14ac:dyDescent="0.25">
      <c r="A154" s="18" t="s">
        <v>44</v>
      </c>
      <c r="B154" s="17">
        <v>924</v>
      </c>
      <c r="C154" s="17" t="s">
        <v>9</v>
      </c>
      <c r="D154" s="17" t="s">
        <v>14</v>
      </c>
      <c r="E154" s="17" t="s">
        <v>141</v>
      </c>
      <c r="F154" s="17"/>
      <c r="G154" s="50">
        <f>G155</f>
        <v>685000</v>
      </c>
      <c r="H154" s="6"/>
    </row>
    <row r="155" spans="1:12" ht="31.5" x14ac:dyDescent="0.25">
      <c r="A155" s="18" t="s">
        <v>65</v>
      </c>
      <c r="B155" s="17">
        <v>924</v>
      </c>
      <c r="C155" s="17" t="s">
        <v>9</v>
      </c>
      <c r="D155" s="17" t="s">
        <v>14</v>
      </c>
      <c r="E155" s="17" t="s">
        <v>142</v>
      </c>
      <c r="F155" s="17"/>
      <c r="G155" s="50">
        <f>G156+G158</f>
        <v>685000</v>
      </c>
      <c r="H155" s="6"/>
    </row>
    <row r="156" spans="1:12" ht="78.75" x14ac:dyDescent="0.25">
      <c r="A156" s="18" t="s">
        <v>29</v>
      </c>
      <c r="B156" s="17">
        <v>924</v>
      </c>
      <c r="C156" s="17" t="s">
        <v>9</v>
      </c>
      <c r="D156" s="17" t="s">
        <v>14</v>
      </c>
      <c r="E156" s="17" t="s">
        <v>142</v>
      </c>
      <c r="F156" s="17" t="s">
        <v>37</v>
      </c>
      <c r="G156" s="50">
        <f>G157</f>
        <v>622000</v>
      </c>
      <c r="H156" s="6"/>
    </row>
    <row r="157" spans="1:12" ht="31.5" x14ac:dyDescent="0.25">
      <c r="A157" s="18" t="s">
        <v>85</v>
      </c>
      <c r="B157" s="17">
        <v>924</v>
      </c>
      <c r="C157" s="17" t="s">
        <v>9</v>
      </c>
      <c r="D157" s="17" t="s">
        <v>14</v>
      </c>
      <c r="E157" s="17" t="s">
        <v>142</v>
      </c>
      <c r="F157" s="17" t="s">
        <v>30</v>
      </c>
      <c r="G157" s="50">
        <f>587000+35000</f>
        <v>622000</v>
      </c>
      <c r="H157" s="10"/>
    </row>
    <row r="158" spans="1:12" ht="31.5" x14ac:dyDescent="0.25">
      <c r="A158" s="18" t="s">
        <v>87</v>
      </c>
      <c r="B158" s="17" t="s">
        <v>41</v>
      </c>
      <c r="C158" s="17" t="s">
        <v>9</v>
      </c>
      <c r="D158" s="17" t="s">
        <v>14</v>
      </c>
      <c r="E158" s="17" t="s">
        <v>142</v>
      </c>
      <c r="F158" s="17" t="s">
        <v>31</v>
      </c>
      <c r="G158" s="50">
        <f>G159</f>
        <v>63000</v>
      </c>
      <c r="H158" s="6"/>
    </row>
    <row r="159" spans="1:12" ht="32.25" customHeight="1" x14ac:dyDescent="0.25">
      <c r="A159" s="18" t="s">
        <v>52</v>
      </c>
      <c r="B159" s="17">
        <v>924</v>
      </c>
      <c r="C159" s="17" t="s">
        <v>9</v>
      </c>
      <c r="D159" s="17" t="s">
        <v>14</v>
      </c>
      <c r="E159" s="17" t="s">
        <v>142</v>
      </c>
      <c r="F159" s="17" t="s">
        <v>32</v>
      </c>
      <c r="G159" s="50">
        <v>63000</v>
      </c>
      <c r="H159" s="10"/>
    </row>
    <row r="160" spans="1:12" ht="48.75" customHeight="1" x14ac:dyDescent="0.25">
      <c r="A160" s="14" t="s">
        <v>86</v>
      </c>
      <c r="B160" s="15" t="s">
        <v>41</v>
      </c>
      <c r="C160" s="15" t="s">
        <v>9</v>
      </c>
      <c r="D160" s="15" t="s">
        <v>38</v>
      </c>
      <c r="E160" s="15"/>
      <c r="F160" s="15"/>
      <c r="G160" s="49">
        <f>G162</f>
        <v>33300</v>
      </c>
      <c r="L160" s="1"/>
    </row>
    <row r="161" spans="1:12" ht="31.5" x14ac:dyDescent="0.25">
      <c r="A161" s="20" t="s">
        <v>82</v>
      </c>
      <c r="B161" s="17" t="s">
        <v>41</v>
      </c>
      <c r="C161" s="17" t="s">
        <v>9</v>
      </c>
      <c r="D161" s="17" t="s">
        <v>38</v>
      </c>
      <c r="E161" s="17" t="s">
        <v>68</v>
      </c>
      <c r="F161" s="17"/>
      <c r="G161" s="50">
        <f>G162</f>
        <v>33300</v>
      </c>
      <c r="L161" s="1"/>
    </row>
    <row r="162" spans="1:12" ht="15.75" x14ac:dyDescent="0.25">
      <c r="A162" s="19" t="s">
        <v>69</v>
      </c>
      <c r="B162" s="17" t="s">
        <v>41</v>
      </c>
      <c r="C162" s="17" t="s">
        <v>39</v>
      </c>
      <c r="D162" s="17" t="s">
        <v>38</v>
      </c>
      <c r="E162" s="17" t="s">
        <v>108</v>
      </c>
      <c r="F162" s="17"/>
      <c r="G162" s="50">
        <f>G164</f>
        <v>33300</v>
      </c>
      <c r="L162" s="1"/>
    </row>
    <row r="163" spans="1:12" ht="95.25" customHeight="1" x14ac:dyDescent="0.25">
      <c r="A163" s="41" t="s">
        <v>134</v>
      </c>
      <c r="B163" s="17" t="s">
        <v>41</v>
      </c>
      <c r="C163" s="17" t="s">
        <v>9</v>
      </c>
      <c r="D163" s="17" t="s">
        <v>38</v>
      </c>
      <c r="E163" s="17" t="s">
        <v>149</v>
      </c>
      <c r="F163" s="17"/>
      <c r="G163" s="50">
        <f>G164</f>
        <v>33300</v>
      </c>
      <c r="L163" s="1"/>
    </row>
    <row r="164" spans="1:12" ht="15" customHeight="1" x14ac:dyDescent="0.25">
      <c r="A164" s="18" t="s">
        <v>21</v>
      </c>
      <c r="B164" s="17" t="s">
        <v>41</v>
      </c>
      <c r="C164" s="17" t="s">
        <v>9</v>
      </c>
      <c r="D164" s="17" t="s">
        <v>38</v>
      </c>
      <c r="E164" s="17" t="s">
        <v>149</v>
      </c>
      <c r="F164" s="17" t="s">
        <v>11</v>
      </c>
      <c r="G164" s="50">
        <f>G165</f>
        <v>33300</v>
      </c>
      <c r="L164" s="1"/>
    </row>
    <row r="165" spans="1:12" ht="15.75" x14ac:dyDescent="0.25">
      <c r="A165" s="66" t="s">
        <v>13</v>
      </c>
      <c r="B165" s="22" t="s">
        <v>41</v>
      </c>
      <c r="C165" s="22" t="s">
        <v>9</v>
      </c>
      <c r="D165" s="22" t="s">
        <v>38</v>
      </c>
      <c r="E165" s="17" t="s">
        <v>149</v>
      </c>
      <c r="F165" s="22" t="s">
        <v>40</v>
      </c>
      <c r="G165" s="51">
        <f>31900+1400</f>
        <v>33300</v>
      </c>
      <c r="H165" s="4"/>
      <c r="L165" s="1"/>
    </row>
    <row r="166" spans="1:12" ht="15.75" x14ac:dyDescent="0.25">
      <c r="A166" s="42" t="s">
        <v>42</v>
      </c>
      <c r="B166" s="43"/>
      <c r="C166" s="43"/>
      <c r="D166" s="43"/>
      <c r="E166" s="43"/>
      <c r="F166" s="43"/>
      <c r="G166" s="56">
        <f>G12+G150</f>
        <v>123568248.28</v>
      </c>
      <c r="K166" s="1"/>
    </row>
    <row r="168" spans="1:12" ht="15.75" x14ac:dyDescent="0.2">
      <c r="B168" s="78"/>
      <c r="C168" s="78"/>
      <c r="D168" s="78"/>
      <c r="E168" s="13"/>
      <c r="G168" s="9"/>
    </row>
    <row r="169" spans="1:12" x14ac:dyDescent="0.2">
      <c r="B169" s="71"/>
      <c r="C169" s="71"/>
      <c r="D169" s="71"/>
      <c r="E169" s="7"/>
      <c r="G169" s="8"/>
    </row>
    <row r="170" spans="1:12" x14ac:dyDescent="0.2">
      <c r="B170" s="72"/>
      <c r="C170" s="72"/>
      <c r="D170" s="72"/>
      <c r="E170" s="12"/>
      <c r="H170" s="4"/>
    </row>
    <row r="172" spans="1:12" x14ac:dyDescent="0.2">
      <c r="C172" s="8"/>
      <c r="G172" s="7"/>
    </row>
    <row r="175" spans="1:12" x14ac:dyDescent="0.2">
      <c r="G175" s="7"/>
    </row>
  </sheetData>
  <sheetProtection selectLockedCells="1" selectUnlockedCells="1"/>
  <mergeCells count="15">
    <mergeCell ref="B1:G1"/>
    <mergeCell ref="B2:G2"/>
    <mergeCell ref="B3:G3"/>
    <mergeCell ref="B5:G5"/>
    <mergeCell ref="B168:D168"/>
    <mergeCell ref="B169:D169"/>
    <mergeCell ref="B170:D170"/>
    <mergeCell ref="A6:G7"/>
    <mergeCell ref="A9:A11"/>
    <mergeCell ref="B9:B11"/>
    <mergeCell ref="C9:C11"/>
    <mergeCell ref="D9:D11"/>
    <mergeCell ref="E9:E11"/>
    <mergeCell ref="F9:F11"/>
    <mergeCell ref="G9:G11"/>
  </mergeCells>
  <pageMargins left="0" right="0" top="0.39370078740157483" bottom="0.27559055118110237" header="0.51181102362204722" footer="0.51181102362204722"/>
  <pageSetup paperSize="9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revision>1</cp:revision>
  <cp:lastPrinted>2024-11-11T09:05:15Z</cp:lastPrinted>
  <dcterms:created xsi:type="dcterms:W3CDTF">1996-10-08T23:32:33Z</dcterms:created>
  <dcterms:modified xsi:type="dcterms:W3CDTF">2024-11-26T13:45:05Z</dcterms:modified>
</cp:coreProperties>
</file>