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К заседаниям ДрД\РЕШЕНИЯ ДОД\63. Решение 63-2024\"/>
    </mc:Choice>
  </mc:AlternateContent>
  <xr:revisionPtr revIDLastSave="0" documentId="13_ncr:1_{8E9BFD2A-03E2-40BB-ACE7-0EC86FA48FE8}" xr6:coauthVersionLast="47" xr6:coauthVersionMax="47" xr10:uidLastSave="{00000000-0000-0000-0000-000000000000}"/>
  <bookViews>
    <workbookView xWindow="855" yWindow="240" windowWidth="27570" windowHeight="14895" tabRatio="431" activeTab="2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27" i="3" l="1"/>
  <c r="G115" i="3"/>
  <c r="G109" i="3"/>
  <c r="G57" i="3"/>
  <c r="G72" i="3"/>
  <c r="G66" i="3"/>
  <c r="G206" i="3"/>
  <c r="G181" i="3"/>
  <c r="G166" i="3"/>
  <c r="G21" i="3"/>
  <c r="G19" i="3"/>
  <c r="G121" i="3"/>
  <c r="G138" i="3"/>
  <c r="G137" i="3" s="1"/>
  <c r="G136" i="3" s="1"/>
  <c r="G135" i="3" s="1"/>
  <c r="G134" i="3" s="1"/>
  <c r="G132" i="3"/>
  <c r="G131" i="3" s="1"/>
  <c r="G130" i="3" s="1"/>
  <c r="G129" i="3" s="1"/>
  <c r="G128" i="3" s="1"/>
  <c r="G171" i="3"/>
  <c r="G170" i="3" s="1"/>
  <c r="G169" i="3" s="1"/>
  <c r="G168" i="3" s="1"/>
  <c r="G167" i="3" s="1"/>
  <c r="G156" i="3"/>
  <c r="G87" i="3"/>
  <c r="G81" i="3"/>
  <c r="G51" i="3"/>
  <c r="G45" i="3"/>
  <c r="G28" i="3"/>
  <c r="G27" i="3" s="1"/>
  <c r="G26" i="3" s="1"/>
  <c r="G25" i="3" s="1"/>
  <c r="G24" i="3" s="1"/>
  <c r="G212" i="3" l="1"/>
  <c r="G36" i="3"/>
  <c r="G94" i="3"/>
  <c r="G180" i="3"/>
  <c r="G179" i="3" s="1"/>
  <c r="G178" i="3" s="1"/>
  <c r="G177" i="3" s="1"/>
  <c r="G176" i="3" s="1"/>
  <c r="G175" i="3" s="1"/>
  <c r="G99" i="3"/>
  <c r="G98" i="3" s="1"/>
  <c r="G97" i="3" s="1"/>
  <c r="G96" i="3" s="1"/>
  <c r="G95" i="3" s="1"/>
  <c r="G71" i="3"/>
  <c r="G70" i="3" s="1"/>
  <c r="G69" i="3" s="1"/>
  <c r="G68" i="3" s="1"/>
  <c r="G67" i="3" s="1"/>
  <c r="G205" i="3" l="1"/>
  <c r="G203" i="3"/>
  <c r="G202" i="3" l="1"/>
  <c r="G201" i="3" s="1"/>
  <c r="G200" i="3" s="1"/>
  <c r="G199" i="3" s="1"/>
  <c r="G147" i="3"/>
  <c r="G146" i="3" s="1"/>
  <c r="G145" i="3" s="1"/>
  <c r="G144" i="3" s="1"/>
  <c r="G143" i="3" s="1"/>
  <c r="G142" i="3" s="1"/>
  <c r="G141" i="3" s="1"/>
  <c r="G140" i="3" s="1"/>
  <c r="G93" i="3" l="1"/>
  <c r="G92" i="3" s="1"/>
  <c r="G91" i="3" s="1"/>
  <c r="G90" i="3" s="1"/>
  <c r="G89" i="3" s="1"/>
  <c r="G88" i="3" s="1"/>
  <c r="G50" i="3" l="1"/>
  <c r="G49" i="3" s="1"/>
  <c r="G48" i="3" s="1"/>
  <c r="G47" i="3" s="1"/>
  <c r="G46" i="3" s="1"/>
  <c r="G44" i="3"/>
  <c r="G43" i="3" s="1"/>
  <c r="G42" i="3" s="1"/>
  <c r="G41" i="3" s="1"/>
  <c r="G40" i="3" s="1"/>
  <c r="G108" i="3" l="1"/>
  <c r="G107" i="3" s="1"/>
  <c r="G106" i="3" s="1"/>
  <c r="G105" i="3" s="1"/>
  <c r="G104" i="3" s="1"/>
  <c r="G120" i="3"/>
  <c r="G119" i="3" s="1"/>
  <c r="G118" i="3" s="1"/>
  <c r="G117" i="3" s="1"/>
  <c r="G116" i="3" s="1"/>
  <c r="G114" i="3"/>
  <c r="G113" i="3" s="1"/>
  <c r="G112" i="3" s="1"/>
  <c r="G111" i="3" s="1"/>
  <c r="G110" i="3" s="1"/>
  <c r="G65" i="3"/>
  <c r="G64" i="3" s="1"/>
  <c r="G63" i="3" s="1"/>
  <c r="G62" i="3" s="1"/>
  <c r="G61" i="3" s="1"/>
  <c r="G20" i="3"/>
  <c r="G86" i="3"/>
  <c r="G85" i="3" s="1"/>
  <c r="G84" i="3" s="1"/>
  <c r="G83" i="3" s="1"/>
  <c r="G82" i="3" s="1"/>
  <c r="G157" i="3"/>
  <c r="G56" i="3"/>
  <c r="G55" i="3" s="1"/>
  <c r="G54" i="3" s="1"/>
  <c r="G53" i="3" s="1"/>
  <c r="G52" i="3" s="1"/>
  <c r="G39" i="3" s="1"/>
  <c r="G38" i="3" s="1"/>
  <c r="G37" i="3" s="1"/>
  <c r="G155" i="3"/>
  <c r="G185" i="3"/>
  <c r="G184" i="3" s="1"/>
  <c r="G183" i="3" s="1"/>
  <c r="G182" i="3" s="1"/>
  <c r="G126" i="3"/>
  <c r="G125" i="3" s="1"/>
  <c r="G124" i="3" s="1"/>
  <c r="G123" i="3" s="1"/>
  <c r="G122" i="3" s="1"/>
  <c r="G80" i="3"/>
  <c r="G79" i="3" s="1"/>
  <c r="G78" i="3" s="1"/>
  <c r="G77" i="3" s="1"/>
  <c r="G76" i="3" s="1"/>
  <c r="G18" i="3"/>
  <c r="G197" i="3"/>
  <c r="G196" i="3" s="1"/>
  <c r="G195" i="3" s="1"/>
  <c r="G194" i="3" s="1"/>
  <c r="G193" i="3" s="1"/>
  <c r="G191" i="3"/>
  <c r="G190" i="3" s="1"/>
  <c r="G189" i="3" s="1"/>
  <c r="G188" i="3" s="1"/>
  <c r="G187" i="3" s="1"/>
  <c r="G22" i="3"/>
  <c r="G165" i="3"/>
  <c r="G164" i="3" s="1"/>
  <c r="G163" i="3" s="1"/>
  <c r="G162" i="3" s="1"/>
  <c r="G161" i="3" s="1"/>
  <c r="G35" i="3"/>
  <c r="G34" i="3" s="1"/>
  <c r="G33" i="3" s="1"/>
  <c r="G32" i="3" s="1"/>
  <c r="G31" i="3" s="1"/>
  <c r="G30" i="3" s="1"/>
  <c r="G211" i="3"/>
  <c r="G210" i="3" s="1"/>
  <c r="G209" i="3" s="1"/>
  <c r="G208" i="3" s="1"/>
  <c r="G207" i="3" s="1"/>
  <c r="G154" i="3" l="1"/>
  <c r="G153" i="3" s="1"/>
  <c r="G152" i="3" s="1"/>
  <c r="G151" i="3" s="1"/>
  <c r="G150" i="3" s="1"/>
  <c r="G149" i="3" s="1"/>
  <c r="G103" i="3"/>
  <c r="G160" i="3"/>
  <c r="G159" i="3" s="1"/>
  <c r="G174" i="3"/>
  <c r="G173" i="3" s="1"/>
  <c r="G60" i="3"/>
  <c r="G59" i="3" s="1"/>
  <c r="G58" i="3" s="1"/>
  <c r="G17" i="3"/>
  <c r="G16" i="3" s="1"/>
  <c r="G15" i="3" s="1"/>
  <c r="G14" i="3" s="1"/>
  <c r="G13" i="3" s="1"/>
  <c r="G75" i="3"/>
  <c r="G74" i="3" s="1"/>
  <c r="G73" i="3" s="1"/>
  <c r="G12" i="3" l="1"/>
  <c r="G102" i="3"/>
  <c r="G101" i="3" s="1"/>
  <c r="G213" i="3" l="1"/>
</calcChain>
</file>

<file path=xl/sharedStrings.xml><?xml version="1.0" encoding="utf-8"?>
<sst xmlns="http://schemas.openxmlformats.org/spreadsheetml/2006/main" count="831" uniqueCount="170">
  <si>
    <t>Наименование</t>
  </si>
  <si>
    <t>Код главного распорядителя средств бюджета поселения (прямого получателя)</t>
  </si>
  <si>
    <t>Раздел</t>
  </si>
  <si>
    <t>Подраздел</t>
  </si>
  <si>
    <t>Целевая статья расходов</t>
  </si>
  <si>
    <t>Вид расходов</t>
  </si>
  <si>
    <t>922</t>
  </si>
  <si>
    <t>01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</si>
  <si>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</si>
  <si>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</si>
  <si>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АДМИНИСТРАЦИЯ ВЕРХНЕДНЕПРОВСКОГО ГОРОДСКОГО ПОСЕЛЕНИЯ ДОРОГОБУЖСКОГО РАЙОНА СМОЛЕНСКОЙ ОБЛАСТИ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</si>
  <si>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</si>
  <si>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</si>
  <si>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120</t>
  </si>
  <si>
    <t>200</t>
  </si>
  <si>
    <t>240</t>
  </si>
  <si>
    <t>800</t>
  </si>
  <si>
    <t>850</t>
  </si>
  <si>
    <t>Иные бюджетные ассигнования</t>
  </si>
  <si>
    <t>Уплата налогов, сборов и иных платежей</t>
  </si>
  <si>
    <t>Капитальный ремонт, ремонт и уборка автомобильных дорог общего пользования</t>
  </si>
  <si>
    <t>09</t>
  </si>
  <si>
    <t>НАЦИОНАЛЬНАЯ ЭКОНОМИКА</t>
  </si>
  <si>
    <t>12</t>
  </si>
  <si>
    <t>Другие вопросы в области национальной экономики</t>
  </si>
  <si>
    <t>Управление и распоряжение земельными участками, находящимися в собственности и земельными участками, государственная собственность на которые не разграничена</t>
  </si>
  <si>
    <t>05</t>
  </si>
  <si>
    <t>Жилищное хозяйство</t>
  </si>
  <si>
    <t>ЖИЛИЩНО-КОММУНАЛЬНОЕ ХОЗЯЙСТВО</t>
  </si>
  <si>
    <t>02</t>
  </si>
  <si>
    <t>Муниципальная программа "Благоустройство территории муниципального образования Верхнеднепровское городское поселение Дорогобужского района Смоленской области"</t>
  </si>
  <si>
    <t>03</t>
  </si>
  <si>
    <t>Уличное освещение</t>
  </si>
  <si>
    <t>Благоустройство</t>
  </si>
  <si>
    <t>Содержание мест захоронения</t>
  </si>
  <si>
    <t>Озеленение</t>
  </si>
  <si>
    <t>Межбюджетные трансферты</t>
  </si>
  <si>
    <t>Иные межбюджетные трансферты</t>
  </si>
  <si>
    <t>500</t>
  </si>
  <si>
    <t>540</t>
  </si>
  <si>
    <t>06</t>
  </si>
  <si>
    <t>10</t>
  </si>
  <si>
    <t>СОЦИАЛЬНАЯ ПОЛИТИКА</t>
  </si>
  <si>
    <t>924</t>
  </si>
  <si>
    <t>СОВЕТ ДЕПУТАТОВ ВЕРХНЕДНЕПРОВСКОГО ГОРОДСКОГО ПОСЕЛЕНИЯ ДОРОГОБУЖСКОГО  РАЙОНА СМОЛЕНСКОЙ ОБЛАСТИ</t>
  </si>
  <si>
    <t>Функционирование законодательных (представительных) органов государственной власти и  представительных органов муниципальных образований</t>
  </si>
  <si>
    <t>100</t>
  </si>
  <si>
    <t>Обеспечение деятельности Совета депутатов</t>
  </si>
  <si>
    <t>итого</t>
  </si>
  <si>
    <t>Дорожное хозяйство (дорожные фонды)</t>
  </si>
  <si>
    <t>Прочее благоустройство</t>
  </si>
  <si>
    <t>Иные закупки товаров, работ и услуг для обеспечения государственных (муниципальных) нужд</t>
  </si>
  <si>
    <t>Муниципальная программа "Создание условий для эффективного управления муниципальным образованием Верхнеднепровское городское поселение Дорогобужского района Смоленской области"</t>
  </si>
  <si>
    <t>Муниципальная программа "Управление муниципальным имуществом и земельными ресурсами муниципального образования Верхнеднепровское городское поселение Дорогобужского района Смоленской области"</t>
  </si>
  <si>
    <t>Муниципальная программа "Развитие дорожно-транспортного комплекса муниципального образования Верхнеднепровское городское поселение Дорогобужского района Смоленской области"</t>
  </si>
  <si>
    <t>Муниципальная программа "Комплексное развитие и модернизация жилищной и коммунальной инфраструктуры муниципального образования Верхнеднепровское городское поселение Дорогобужского района Смоленской области"</t>
  </si>
  <si>
    <t>300</t>
  </si>
  <si>
    <t>310</t>
  </si>
  <si>
    <t>Социальное обеспечение и иные выплаты населению</t>
  </si>
  <si>
    <t>Публичные нормативные социальные выплаты гражданам</t>
  </si>
  <si>
    <t>Пенсионное обеспечение</t>
  </si>
  <si>
    <t>Глава муниципального образования</t>
  </si>
  <si>
    <t>0100000000</t>
  </si>
  <si>
    <t>Доплаты к пенсиям муниципальных служащих</t>
  </si>
  <si>
    <t>0300000000</t>
  </si>
  <si>
    <t>Управление и распоряжение имуществом и землей муниципального образования</t>
  </si>
  <si>
    <t>0500000000</t>
  </si>
  <si>
    <t>Развитие дорожно-транспортного комплекса</t>
  </si>
  <si>
    <t>0600000000</t>
  </si>
  <si>
    <t>Капитальный ремонт и содержание жилищного хозяйства</t>
  </si>
  <si>
    <t>Взносы на капитальный ремонт общего имущества в многоквартирных домах</t>
  </si>
  <si>
    <t>0700000000</t>
  </si>
  <si>
    <t>Организация благоустройства территории</t>
  </si>
  <si>
    <t>7500000000</t>
  </si>
  <si>
    <t>Совет депутатов</t>
  </si>
  <si>
    <t>Расходы на обеспечение функций муниципальных органов</t>
  </si>
  <si>
    <t>7800000000</t>
  </si>
  <si>
    <t>Функционирование высшего должностного лица субъекта Российской Федерации и муниципального образования</t>
  </si>
  <si>
    <t>9900000000</t>
  </si>
  <si>
    <t>Иные непрограммные мероприятия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</si>
  <si>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</si>
  <si>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</si>
  <si>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13</t>
  </si>
  <si>
    <t>Другие общегосударственные вопросы</t>
  </si>
  <si>
    <t>Непрограммное направление деятельности муниципальных органов</t>
  </si>
  <si>
    <t>Предоставление социальных доплат к пенсии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</si>
  <si>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</si>
  <si>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деятельности Главы муниципального образования</t>
  </si>
  <si>
    <t>Обеспечение организационных условий для реализации муниципальной программы</t>
  </si>
  <si>
    <t>Создание условий для развития жилищной инфраструктуры</t>
  </si>
  <si>
    <t>Приложение 9</t>
  </si>
  <si>
    <t>Содержание муниципального имущества</t>
  </si>
  <si>
    <t>Создание условий для развития коммунальной инфраструктуры</t>
  </si>
  <si>
    <t>Капитальный ремонт и содержание коммунального хозяйства</t>
  </si>
  <si>
    <t>Коммунальное  хозяйство</t>
  </si>
  <si>
    <t>0900000000</t>
  </si>
  <si>
    <t>Формирование комфортной городской среды</t>
  </si>
  <si>
    <t>Реализация программы формирование современной городской среды</t>
  </si>
  <si>
    <t>Осуществление первичного воинского учета на территориях, где отсутствуют военные комиссариаты</t>
  </si>
  <si>
    <t>9990051180</t>
  </si>
  <si>
    <t>НАЦИОНАЛЬНАЯ ОБОРОНА</t>
  </si>
  <si>
    <t>Мобилизационная и вневойсковая подготовка</t>
  </si>
  <si>
    <t>0140000000</t>
  </si>
  <si>
    <t>0140100000</t>
  </si>
  <si>
    <t>0140100140</t>
  </si>
  <si>
    <t>Муниципальная программа "Формирование современной городской среды на территории Верхнеднепровского городского поселения Дорогобужского района Смоленской области"</t>
  </si>
  <si>
    <t>0340100000</t>
  </si>
  <si>
    <t>0340120030</t>
  </si>
  <si>
    <t>0340120210</t>
  </si>
  <si>
    <t>0340120040</t>
  </si>
  <si>
    <t>0540100000</t>
  </si>
  <si>
    <t>0540120080</t>
  </si>
  <si>
    <t>0640100000</t>
  </si>
  <si>
    <t>0640120110</t>
  </si>
  <si>
    <t>0640120120</t>
  </si>
  <si>
    <t>0640200000</t>
  </si>
  <si>
    <t>0640220130</t>
  </si>
  <si>
    <t>0740100000</t>
  </si>
  <si>
    <t>0740120140</t>
  </si>
  <si>
    <t>0740120150</t>
  </si>
  <si>
    <t>0740120160</t>
  </si>
  <si>
    <t>0740120170</t>
  </si>
  <si>
    <t>091F200000</t>
  </si>
  <si>
    <t>091F255550</t>
  </si>
  <si>
    <t>9900920800</t>
  </si>
  <si>
    <t>9900951180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</si>
  <si>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(внешний муниципальный финансовый контроль)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</si>
  <si>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(казначейское исполнение)</t>
  </si>
  <si>
    <t>Комплексы процессных мероприятий</t>
  </si>
  <si>
    <t>0140200000</t>
  </si>
  <si>
    <t>0140270010</t>
  </si>
  <si>
    <t>0340000000</t>
  </si>
  <si>
    <t>0540000000</t>
  </si>
  <si>
    <t>0640000000</t>
  </si>
  <si>
    <t>0740000000</t>
  </si>
  <si>
    <t>0910000000</t>
  </si>
  <si>
    <t>Региональные проекты, входящие в состав национальных проектов</t>
  </si>
  <si>
    <t>7800100000</t>
  </si>
  <si>
    <t>7800100140</t>
  </si>
  <si>
    <t>7500900000</t>
  </si>
  <si>
    <t>7500900140</t>
  </si>
  <si>
    <t>Сумма, рублей</t>
  </si>
  <si>
    <t>Распределение бюджетных ассигнований по муниципальным программам и непрограммным направлениям деятельности на 2024 год</t>
  </si>
  <si>
    <t>99009P0134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</si>
  <si>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(организация водоснабжения населения и водоотведения)</t>
  </si>
  <si>
    <t>99009P0131</t>
  </si>
  <si>
    <t>99900P0132</t>
  </si>
  <si>
    <t>Управление и распоряжение муниципальным имуществом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</si>
  <si>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</si>
  <si>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05401S1260</t>
  </si>
  <si>
    <t xml:space="preserve">Возмещение некомпенсируемых финансовых убытков теплоснабжающим организациям в связи с эксплуатацией источника тепловой энергии (софинансирование расходов из бюджета городского поселения)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</si>
  <si>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</si>
  <si>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06402S0040</t>
  </si>
  <si>
    <t>810</t>
  </si>
  <si>
    <t xml:space="preserve">Исполнение судебных актов Российской Федерации и мировых соглашений по возмещению вреда причиненного в результате незаконных действий (бездействий) органов местного самоуправления либо должностных лиц этих органов </t>
  </si>
  <si>
    <t>9900200000</t>
  </si>
  <si>
    <t>Расходы на исполнение судебных актов</t>
  </si>
  <si>
    <t>9900220420</t>
  </si>
  <si>
    <t>Исполнение судебных актов</t>
  </si>
  <si>
    <t>830</t>
  </si>
  <si>
    <t>01401S1590</t>
  </si>
  <si>
    <t>Поощрение муниципальных управленческих команд за достижение плановых значений показателей</t>
  </si>
  <si>
    <t>78001S1590</t>
  </si>
  <si>
    <t>0740181360</t>
  </si>
  <si>
    <t>Поддержка инициативных проектов</t>
  </si>
  <si>
    <t>07401S1360</t>
  </si>
  <si>
    <t>Поддержка инициативных проектов (софинансирование)</t>
  </si>
  <si>
    <t>окружной Думы</t>
  </si>
  <si>
    <t>к решению Дорогобужской</t>
  </si>
  <si>
    <t>от 27 ноября 2024 г.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</si>
</sst>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family val="2"/>
    </font>
    <font>
      <sz val="16"/>
      <name val="Times New Roman"/>
      <family val="1"/>
      <charset val="204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Times New Roman"/>
      <family val="1"/>
    </font>
    <font>
      <sz val="10"/>
      <color rgb="FF000000"/>
      <name val="Arial Cyr"/>
      <family val="2"/>
    </font>
    <font>
      <sz val="10"/>
      <color rgb="FFFF0000"/>
      <name val="Arial"/>
      <family val="2"/>
    </font>
    <font>
      <sz val="12"/>
      <color rgb="FFFF0000"/>
      <name val="Times New Roman"/>
      <family val="1"/>
      <charset val="204"/>
    </font>
    <font>
      <sz val="10"/>
      <color theme="3" tint="0.39997558519241921"/>
      <name val="Arial"/>
      <family val="2"/>
    </font>
    <font>
      <sz val="10"/>
      <color rgb="FF00B0F0"/>
      <name val="Arial"/>
      <family val="2"/>
    </font>
    <font>
      <b/>
      <i/>
      <sz val="12"/>
      <name val="Times New Roman"/>
      <family val="1"/>
      <charset val="204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9" fontId="8" fillId="0" borderId="10">
      <alignment vertical="top" wrapText="1"/>
    </xf>
  </cellStyleXfs>
  <cellXfs count="103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justify" wrapText="1"/>
    </xf>
    <xf numFmtId="49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justify" wrapText="1"/>
    </xf>
    <xf numFmtId="0" fontId="9" fillId="0" borderId="0" xfId="0" applyFont="1" applyAlignment="1">
      <alignment horizontal="left"/>
    </xf>
    <xf numFmtId="49" fontId="10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6" fillId="0" borderId="1" xfId="0" applyFont="1" applyBorder="1" applyAlignment="1">
      <alignment horizontal="justify" wrapText="1"/>
    </xf>
    <xf numFmtId="49" fontId="6" fillId="0" borderId="3" xfId="0" applyNumberFormat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justify" vertical="justify" wrapText="1"/>
    </xf>
    <xf numFmtId="49" fontId="5" fillId="0" borderId="3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4" fillId="0" borderId="5" xfId="0" applyFont="1" applyBorder="1"/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justify" wrapText="1"/>
    </xf>
    <xf numFmtId="0" fontId="4" fillId="0" borderId="5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justify" wrapText="1"/>
    </xf>
    <xf numFmtId="2" fontId="9" fillId="0" borderId="0" xfId="0" applyNumberFormat="1" applyFont="1" applyAlignment="1">
      <alignment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justify" wrapText="1"/>
    </xf>
    <xf numFmtId="0" fontId="6" fillId="0" borderId="5" xfId="0" applyFont="1" applyBorder="1" applyAlignment="1">
      <alignment horizontal="justify" wrapText="1"/>
    </xf>
    <xf numFmtId="0" fontId="5" fillId="0" borderId="5" xfId="0" applyFont="1" applyBorder="1" applyAlignment="1">
      <alignment horizontal="justify" wrapText="1"/>
    </xf>
    <xf numFmtId="49" fontId="4" fillId="4" borderId="3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wrapText="1"/>
    </xf>
    <xf numFmtId="0" fontId="5" fillId="0" borderId="3" xfId="0" applyFont="1" applyBorder="1" applyAlignment="1">
      <alignment horizontal="justify" vertical="justify" wrapText="1"/>
    </xf>
    <xf numFmtId="49" fontId="5" fillId="0" borderId="3" xfId="0" applyNumberFormat="1" applyFont="1" applyBorder="1" applyAlignment="1">
      <alignment vertical="center" wrapText="1"/>
    </xf>
    <xf numFmtId="0" fontId="9" fillId="0" borderId="0" xfId="0" applyFont="1"/>
    <xf numFmtId="0" fontId="4" fillId="0" borderId="5" xfId="0" applyFont="1" applyBorder="1" applyAlignment="1">
      <alignment horizontal="justify" wrapText="1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/>
    <xf numFmtId="49" fontId="5" fillId="0" borderId="2" xfId="0" applyNumberFormat="1" applyFont="1" applyBorder="1" applyAlignment="1">
      <alignment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12" fillId="0" borderId="0" xfId="0" applyFont="1"/>
    <xf numFmtId="49" fontId="5" fillId="0" borderId="7" xfId="0" applyNumberFormat="1" applyFont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justify" wrapText="1"/>
    </xf>
    <xf numFmtId="2" fontId="4" fillId="4" borderId="6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49" fontId="5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justify" vertical="justify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justify" wrapText="1"/>
    </xf>
    <xf numFmtId="49" fontId="5" fillId="3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/>
    </xf>
    <xf numFmtId="0" fontId="5" fillId="0" borderId="5" xfId="0" applyFont="1" applyBorder="1"/>
    <xf numFmtId="4" fontId="4" fillId="2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3" borderId="1" xfId="0" applyNumberFormat="1" applyFont="1" applyFill="1" applyBorder="1" applyAlignment="1">
      <alignment horizontal="right" vertical="center"/>
    </xf>
    <xf numFmtId="4" fontId="4" fillId="4" borderId="5" xfId="0" applyNumberFormat="1" applyFont="1" applyFill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justify"/>
    </xf>
    <xf numFmtId="0" fontId="14" fillId="0" borderId="1" xfId="0" applyFont="1" applyBorder="1" applyAlignment="1">
      <alignment horizontal="justify" wrapText="1"/>
    </xf>
    <xf numFmtId="0" fontId="6" fillId="0" borderId="7" xfId="0" applyFont="1" applyBorder="1" applyAlignment="1">
      <alignment horizontal="justify" wrapTex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</cellXfs>
  <cellStyles count="2">
    <cellStyle name="st15" xfId="1" xr:uid="{00000000-0005-0000-0000-000000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8"/>
  <sheetViews>
    <sheetView tabSelected="1" zoomScaleNormal="100" workbookViewId="0">
      <selection activeCell="K6" sqref="K6"/>
    </sheetView>
  </sheetViews>
  <sheetFormatPr defaultRowHeight="12.75" x14ac:dyDescent="0.2"/>
  <cols>
    <col min="1" max="1" width="53.42578125" customWidth="1"/>
    <col min="2" max="2" width="13.140625" customWidth="1"/>
    <col min="3" max="3" width="8.5703125" style="7" customWidth="1"/>
    <col min="4" max="4" width="5.85546875" style="7" customWidth="1"/>
    <col min="5" max="5" width="6.28515625" style="7" customWidth="1"/>
    <col min="6" max="6" width="6.42578125" style="7" customWidth="1"/>
    <col min="7" max="7" width="19.5703125" style="7" customWidth="1"/>
    <col min="8" max="8" width="6.140625" customWidth="1"/>
    <col min="9" max="9" width="5.5703125" customWidth="1"/>
    <col min="10" max="10" width="6.42578125" customWidth="1"/>
    <col min="11" max="11" width="17.140625" customWidth="1"/>
    <col min="12" max="12" width="11" customWidth="1"/>
  </cols>
  <sheetData>
    <row r="1" spans="1:7" ht="23.25" customHeight="1" x14ac:dyDescent="0.2">
      <c r="B1" s="98" t="s">
        <v>90</v>
      </c>
      <c r="C1" s="98"/>
      <c r="D1" s="98"/>
      <c r="E1" s="98"/>
      <c r="F1" s="98"/>
      <c r="G1" s="98"/>
    </row>
    <row r="2" spans="1:7" ht="20.25" x14ac:dyDescent="0.2">
      <c r="B2" s="102" t="s">
        <v>168</v>
      </c>
      <c r="C2" s="102"/>
      <c r="D2" s="102"/>
      <c r="E2" s="102"/>
      <c r="F2" s="102"/>
      <c r="G2" s="102"/>
    </row>
    <row r="3" spans="1:7" ht="20.25" x14ac:dyDescent="0.2">
      <c r="B3" s="102" t="s">
        <v>167</v>
      </c>
      <c r="C3" s="102"/>
      <c r="D3" s="102"/>
      <c r="E3" s="102"/>
      <c r="F3" s="102"/>
      <c r="G3" s="102"/>
    </row>
    <row r="4" spans="1:7" ht="20.25" x14ac:dyDescent="0.2">
      <c r="B4" s="96" t="s">
        <v>169</v>
      </c>
      <c r="C4" s="96"/>
      <c r="D4" s="96"/>
      <c r="E4" s="96"/>
      <c r="F4" s="96"/>
      <c r="G4" s="96"/>
    </row>
    <row r="5" spans="1:7" ht="19.5" customHeight="1" x14ac:dyDescent="0.2">
      <c r="B5" s="102"/>
      <c r="C5" s="102"/>
      <c r="D5" s="102"/>
      <c r="E5" s="102"/>
      <c r="F5" s="102"/>
      <c r="G5" s="102"/>
    </row>
    <row r="6" spans="1:7" ht="29.25" customHeight="1" x14ac:dyDescent="0.2">
      <c r="A6" s="99" t="s">
        <v>142</v>
      </c>
      <c r="B6" s="99"/>
      <c r="C6" s="99"/>
      <c r="D6" s="99"/>
      <c r="E6" s="99"/>
      <c r="F6" s="99"/>
      <c r="G6" s="99"/>
    </row>
    <row r="7" spans="1:7" ht="15" customHeight="1" x14ac:dyDescent="0.2">
      <c r="A7" s="99"/>
      <c r="B7" s="99"/>
      <c r="C7" s="99"/>
      <c r="D7" s="99"/>
      <c r="E7" s="99"/>
      <c r="F7" s="99"/>
      <c r="G7" s="99"/>
    </row>
    <row r="8" spans="1:7" ht="9" customHeight="1" x14ac:dyDescent="0.2"/>
    <row r="9" spans="1:7" ht="103.5" customHeight="1" x14ac:dyDescent="0.2">
      <c r="A9" s="100" t="s">
        <v>0</v>
      </c>
      <c r="B9" s="101" t="s">
        <v>4</v>
      </c>
      <c r="C9" s="101" t="s">
        <v>1</v>
      </c>
      <c r="D9" s="101" t="s">
        <v>2</v>
      </c>
      <c r="E9" s="101" t="s">
        <v>3</v>
      </c>
      <c r="F9" s="101" t="s">
        <v>5</v>
      </c>
      <c r="G9" s="101" t="s">
        <v>141</v>
      </c>
    </row>
    <row r="10" spans="1:7" ht="58.5" customHeight="1" x14ac:dyDescent="0.2">
      <c r="A10" s="100"/>
      <c r="B10" s="101"/>
      <c r="C10" s="101"/>
      <c r="D10" s="101"/>
      <c r="E10" s="101"/>
      <c r="F10" s="101"/>
      <c r="G10" s="101"/>
    </row>
    <row r="11" spans="1:7" ht="48" customHeight="1" x14ac:dyDescent="0.2">
      <c r="A11" s="100"/>
      <c r="B11" s="101"/>
      <c r="C11" s="101"/>
      <c r="D11" s="101"/>
      <c r="E11" s="101"/>
      <c r="F11" s="101"/>
      <c r="G11" s="101"/>
    </row>
    <row r="12" spans="1:7" ht="78.75" x14ac:dyDescent="0.25">
      <c r="A12" s="21" t="s">
        <v>52</v>
      </c>
      <c r="B12" s="20" t="s">
        <v>62</v>
      </c>
      <c r="C12" s="20"/>
      <c r="D12" s="20"/>
      <c r="E12" s="20"/>
      <c r="F12" s="20"/>
      <c r="G12" s="79">
        <f>G13</f>
        <v>9561592.5800000001</v>
      </c>
    </row>
    <row r="13" spans="1:7" ht="15.75" x14ac:dyDescent="0.25">
      <c r="A13" s="12" t="s">
        <v>128</v>
      </c>
      <c r="B13" s="4" t="s">
        <v>102</v>
      </c>
      <c r="C13" s="4"/>
      <c r="D13" s="4"/>
      <c r="E13" s="4"/>
      <c r="F13" s="4"/>
      <c r="G13" s="80">
        <f>G14+G30+G24</f>
        <v>9561592.5800000001</v>
      </c>
    </row>
    <row r="14" spans="1:7" ht="42" customHeight="1" x14ac:dyDescent="0.25">
      <c r="A14" s="62" t="s">
        <v>88</v>
      </c>
      <c r="B14" s="4" t="s">
        <v>103</v>
      </c>
      <c r="C14" s="4"/>
      <c r="D14" s="4"/>
      <c r="E14" s="4"/>
      <c r="F14" s="4"/>
      <c r="G14" s="80">
        <f>G15</f>
        <v>9175652.5800000001</v>
      </c>
    </row>
    <row r="15" spans="1:7" ht="49.5" customHeight="1" x14ac:dyDescent="0.25">
      <c r="A15" s="8" t="s">
        <v>10</v>
      </c>
      <c r="B15" s="4" t="s">
        <v>104</v>
      </c>
      <c r="C15" s="4" t="s">
        <v>6</v>
      </c>
      <c r="D15" s="4"/>
      <c r="E15" s="4"/>
      <c r="F15" s="4"/>
      <c r="G15" s="80">
        <f>G16</f>
        <v>9175652.5800000001</v>
      </c>
    </row>
    <row r="16" spans="1:7" ht="15.75" x14ac:dyDescent="0.25">
      <c r="A16" s="8" t="s">
        <v>11</v>
      </c>
      <c r="B16" s="4" t="s">
        <v>104</v>
      </c>
      <c r="C16" s="4" t="s">
        <v>6</v>
      </c>
      <c r="D16" s="4" t="s">
        <v>7</v>
      </c>
      <c r="E16" s="4"/>
      <c r="F16" s="4"/>
      <c r="G16" s="80">
        <f>G17</f>
        <v>9175652.5800000001</v>
      </c>
    </row>
    <row r="17" spans="1:8" ht="64.5" customHeight="1" x14ac:dyDescent="0.25">
      <c r="A17" s="8" t="s">
        <v>12</v>
      </c>
      <c r="B17" s="4" t="s">
        <v>104</v>
      </c>
      <c r="C17" s="4" t="s">
        <v>6</v>
      </c>
      <c r="D17" s="4" t="s">
        <v>7</v>
      </c>
      <c r="E17" s="4" t="s">
        <v>8</v>
      </c>
      <c r="F17" s="4"/>
      <c r="G17" s="80">
        <f>G18+G20+G22</f>
        <v>9175652.5800000001</v>
      </c>
    </row>
    <row r="18" spans="1:8" ht="78.75" x14ac:dyDescent="0.25">
      <c r="A18" s="8" t="s">
        <v>9</v>
      </c>
      <c r="B18" s="4" t="s">
        <v>104</v>
      </c>
      <c r="C18" s="4" t="s">
        <v>6</v>
      </c>
      <c r="D18" s="4" t="s">
        <v>7</v>
      </c>
      <c r="E18" s="4" t="s">
        <v>8</v>
      </c>
      <c r="F18" s="4">
        <v>100</v>
      </c>
      <c r="G18" s="80">
        <f>G19</f>
        <v>5941261.5800000001</v>
      </c>
    </row>
    <row r="19" spans="1:8" ht="31.5" x14ac:dyDescent="0.25">
      <c r="A19" s="8" t="s">
        <v>80</v>
      </c>
      <c r="B19" s="4" t="s">
        <v>104</v>
      </c>
      <c r="C19" s="4">
        <v>922</v>
      </c>
      <c r="D19" s="4" t="s">
        <v>7</v>
      </c>
      <c r="E19" s="4" t="s">
        <v>8</v>
      </c>
      <c r="F19" s="4" t="s">
        <v>13</v>
      </c>
      <c r="G19" s="80">
        <f>5258600+562500+120161.58</f>
        <v>5941261.5800000001</v>
      </c>
      <c r="H19" s="47"/>
    </row>
    <row r="20" spans="1:8" ht="31.5" x14ac:dyDescent="0.25">
      <c r="A20" s="8" t="s">
        <v>81</v>
      </c>
      <c r="B20" s="4" t="s">
        <v>104</v>
      </c>
      <c r="C20" s="4">
        <v>922</v>
      </c>
      <c r="D20" s="4" t="s">
        <v>7</v>
      </c>
      <c r="E20" s="4" t="s">
        <v>8</v>
      </c>
      <c r="F20" s="4" t="s">
        <v>14</v>
      </c>
      <c r="G20" s="80">
        <f>G21</f>
        <v>3177391</v>
      </c>
    </row>
    <row r="21" spans="1:8" ht="36.75" customHeight="1" x14ac:dyDescent="0.25">
      <c r="A21" s="8" t="s">
        <v>51</v>
      </c>
      <c r="B21" s="4" t="s">
        <v>104</v>
      </c>
      <c r="C21" s="4">
        <v>922</v>
      </c>
      <c r="D21" s="4" t="s">
        <v>7</v>
      </c>
      <c r="E21" s="4" t="s">
        <v>8</v>
      </c>
      <c r="F21" s="4" t="s">
        <v>15</v>
      </c>
      <c r="G21" s="80">
        <f>3480100-15000+10000+109400+216384-623493</f>
        <v>3177391</v>
      </c>
      <c r="H21" s="47"/>
    </row>
    <row r="22" spans="1:8" ht="15.75" x14ac:dyDescent="0.25">
      <c r="A22" s="8" t="s">
        <v>18</v>
      </c>
      <c r="B22" s="4" t="s">
        <v>104</v>
      </c>
      <c r="C22" s="4">
        <v>922</v>
      </c>
      <c r="D22" s="4" t="s">
        <v>7</v>
      </c>
      <c r="E22" s="4" t="s">
        <v>8</v>
      </c>
      <c r="F22" s="4" t="s">
        <v>16</v>
      </c>
      <c r="G22" s="80">
        <f>G23</f>
        <v>57000</v>
      </c>
      <c r="H22" s="10"/>
    </row>
    <row r="23" spans="1:8" ht="15.75" x14ac:dyDescent="0.25">
      <c r="A23" s="8" t="s">
        <v>19</v>
      </c>
      <c r="B23" s="4" t="s">
        <v>104</v>
      </c>
      <c r="C23" s="4">
        <v>922</v>
      </c>
      <c r="D23" s="4" t="s">
        <v>7</v>
      </c>
      <c r="E23" s="4" t="s">
        <v>8</v>
      </c>
      <c r="F23" s="4" t="s">
        <v>17</v>
      </c>
      <c r="G23" s="80">
        <v>57000</v>
      </c>
      <c r="H23" s="11"/>
    </row>
    <row r="24" spans="1:8" ht="47.25" x14ac:dyDescent="0.25">
      <c r="A24" s="94" t="s">
        <v>161</v>
      </c>
      <c r="B24" s="4" t="s">
        <v>160</v>
      </c>
      <c r="C24" s="4"/>
      <c r="D24" s="4"/>
      <c r="E24" s="4"/>
      <c r="F24" s="4"/>
      <c r="G24" s="80">
        <f>G25</f>
        <v>110940</v>
      </c>
      <c r="H24" s="11"/>
    </row>
    <row r="25" spans="1:8" ht="63" x14ac:dyDescent="0.25">
      <c r="A25" s="8" t="s">
        <v>10</v>
      </c>
      <c r="B25" s="4" t="s">
        <v>160</v>
      </c>
      <c r="C25" s="4" t="s">
        <v>6</v>
      </c>
      <c r="D25" s="4"/>
      <c r="E25" s="4"/>
      <c r="F25" s="4"/>
      <c r="G25" s="80">
        <f>G26</f>
        <v>110940</v>
      </c>
      <c r="H25" s="11"/>
    </row>
    <row r="26" spans="1:8" ht="15.75" x14ac:dyDescent="0.25">
      <c r="A26" s="8" t="s">
        <v>11</v>
      </c>
      <c r="B26" s="4" t="s">
        <v>160</v>
      </c>
      <c r="C26" s="4" t="s">
        <v>6</v>
      </c>
      <c r="D26" s="4" t="s">
        <v>7</v>
      </c>
      <c r="E26" s="4"/>
      <c r="F26" s="4"/>
      <c r="G26" s="80">
        <f>G27</f>
        <v>110940</v>
      </c>
      <c r="H26" s="11"/>
    </row>
    <row r="27" spans="1:8" ht="63" x14ac:dyDescent="0.25">
      <c r="A27" s="8" t="s">
        <v>12</v>
      </c>
      <c r="B27" s="4" t="s">
        <v>160</v>
      </c>
      <c r="C27" s="4" t="s">
        <v>6</v>
      </c>
      <c r="D27" s="4" t="s">
        <v>7</v>
      </c>
      <c r="E27" s="4" t="s">
        <v>8</v>
      </c>
      <c r="F27" s="4"/>
      <c r="G27" s="80">
        <f>G28</f>
        <v>110940</v>
      </c>
      <c r="H27" s="11"/>
    </row>
    <row r="28" spans="1:8" ht="78.75" x14ac:dyDescent="0.25">
      <c r="A28" s="8" t="s">
        <v>9</v>
      </c>
      <c r="B28" s="4" t="s">
        <v>160</v>
      </c>
      <c r="C28" s="4" t="s">
        <v>6</v>
      </c>
      <c r="D28" s="4" t="s">
        <v>7</v>
      </c>
      <c r="E28" s="4" t="s">
        <v>8</v>
      </c>
      <c r="F28" s="4">
        <v>100</v>
      </c>
      <c r="G28" s="80">
        <f>G29</f>
        <v>110940</v>
      </c>
      <c r="H28" s="11"/>
    </row>
    <row r="29" spans="1:8" ht="31.5" x14ac:dyDescent="0.25">
      <c r="A29" s="8" t="s">
        <v>80</v>
      </c>
      <c r="B29" s="4" t="s">
        <v>160</v>
      </c>
      <c r="C29" s="4">
        <v>922</v>
      </c>
      <c r="D29" s="4" t="s">
        <v>7</v>
      </c>
      <c r="E29" s="4" t="s">
        <v>8</v>
      </c>
      <c r="F29" s="4" t="s">
        <v>13</v>
      </c>
      <c r="G29" s="80">
        <v>110940</v>
      </c>
      <c r="H29" s="11"/>
    </row>
    <row r="30" spans="1:8" ht="19.5" customHeight="1" x14ac:dyDescent="0.25">
      <c r="A30" s="12" t="s">
        <v>85</v>
      </c>
      <c r="B30" s="4" t="s">
        <v>129</v>
      </c>
      <c r="C30" s="4"/>
      <c r="D30" s="4"/>
      <c r="E30" s="4"/>
      <c r="F30" s="4"/>
      <c r="G30" s="80">
        <f t="shared" ref="G30:G35" si="0">G31</f>
        <v>275000</v>
      </c>
      <c r="H30" s="2"/>
    </row>
    <row r="31" spans="1:8" ht="18.75" customHeight="1" x14ac:dyDescent="0.25">
      <c r="A31" s="8" t="s">
        <v>63</v>
      </c>
      <c r="B31" s="4" t="s">
        <v>130</v>
      </c>
      <c r="C31" s="4"/>
      <c r="D31" s="4"/>
      <c r="E31" s="4"/>
      <c r="F31" s="4"/>
      <c r="G31" s="80">
        <f t="shared" si="0"/>
        <v>275000</v>
      </c>
      <c r="H31" s="2"/>
    </row>
    <row r="32" spans="1:8" ht="48" customHeight="1" x14ac:dyDescent="0.25">
      <c r="A32" s="8" t="s">
        <v>10</v>
      </c>
      <c r="B32" s="4" t="s">
        <v>130</v>
      </c>
      <c r="C32" s="4" t="s">
        <v>6</v>
      </c>
      <c r="D32" s="4"/>
      <c r="E32" s="4"/>
      <c r="F32" s="4"/>
      <c r="G32" s="80">
        <f t="shared" si="0"/>
        <v>275000</v>
      </c>
      <c r="H32" s="2"/>
    </row>
    <row r="33" spans="1:8" ht="15.75" x14ac:dyDescent="0.2">
      <c r="A33" s="5" t="s">
        <v>42</v>
      </c>
      <c r="B33" s="4" t="s">
        <v>130</v>
      </c>
      <c r="C33" s="4" t="s">
        <v>6</v>
      </c>
      <c r="D33" s="4" t="s">
        <v>41</v>
      </c>
      <c r="E33" s="4"/>
      <c r="F33" s="4"/>
      <c r="G33" s="80">
        <f t="shared" si="0"/>
        <v>275000</v>
      </c>
      <c r="H33" s="2"/>
    </row>
    <row r="34" spans="1:8" ht="15.75" x14ac:dyDescent="0.2">
      <c r="A34" s="5" t="s">
        <v>60</v>
      </c>
      <c r="B34" s="4" t="s">
        <v>130</v>
      </c>
      <c r="C34" s="4" t="s">
        <v>6</v>
      </c>
      <c r="D34" s="4" t="s">
        <v>41</v>
      </c>
      <c r="E34" s="4" t="s">
        <v>7</v>
      </c>
      <c r="F34" s="4"/>
      <c r="G34" s="80">
        <f t="shared" si="0"/>
        <v>275000</v>
      </c>
      <c r="H34" s="2"/>
    </row>
    <row r="35" spans="1:8" ht="30" customHeight="1" x14ac:dyDescent="0.25">
      <c r="A35" s="8" t="s">
        <v>58</v>
      </c>
      <c r="B35" s="4" t="s">
        <v>130</v>
      </c>
      <c r="C35" s="4" t="s">
        <v>6</v>
      </c>
      <c r="D35" s="4" t="s">
        <v>41</v>
      </c>
      <c r="E35" s="4" t="s">
        <v>7</v>
      </c>
      <c r="F35" s="4" t="s">
        <v>56</v>
      </c>
      <c r="G35" s="80">
        <f t="shared" si="0"/>
        <v>275000</v>
      </c>
      <c r="H35" s="2"/>
    </row>
    <row r="36" spans="1:8" ht="33" customHeight="1" x14ac:dyDescent="0.25">
      <c r="A36" s="8" t="s">
        <v>59</v>
      </c>
      <c r="B36" s="4" t="s">
        <v>130</v>
      </c>
      <c r="C36" s="4" t="s">
        <v>6</v>
      </c>
      <c r="D36" s="4" t="s">
        <v>41</v>
      </c>
      <c r="E36" s="4" t="s">
        <v>7</v>
      </c>
      <c r="F36" s="4" t="s">
        <v>57</v>
      </c>
      <c r="G36" s="80">
        <f>260000+15000</f>
        <v>275000</v>
      </c>
      <c r="H36" s="2"/>
    </row>
    <row r="37" spans="1:8" ht="78.75" x14ac:dyDescent="0.2">
      <c r="A37" s="42" t="s">
        <v>53</v>
      </c>
      <c r="B37" s="43" t="s">
        <v>64</v>
      </c>
      <c r="C37" s="37"/>
      <c r="D37" s="37"/>
      <c r="E37" s="37"/>
      <c r="F37" s="37"/>
      <c r="G37" s="81">
        <f>G38</f>
        <v>2117657</v>
      </c>
      <c r="H37" s="2"/>
    </row>
    <row r="38" spans="1:8" ht="15.75" x14ac:dyDescent="0.25">
      <c r="A38" s="12" t="s">
        <v>128</v>
      </c>
      <c r="B38" s="76" t="s">
        <v>131</v>
      </c>
      <c r="C38" s="34"/>
      <c r="D38" s="34"/>
      <c r="E38" s="34"/>
      <c r="F38" s="34"/>
      <c r="G38" s="82">
        <f>G39</f>
        <v>2117657</v>
      </c>
      <c r="H38" s="2"/>
    </row>
    <row r="39" spans="1:8" ht="31.5" x14ac:dyDescent="0.2">
      <c r="A39" s="16" t="s">
        <v>65</v>
      </c>
      <c r="B39" s="3" t="s">
        <v>106</v>
      </c>
      <c r="C39" s="34"/>
      <c r="D39" s="34"/>
      <c r="E39" s="34"/>
      <c r="F39" s="34"/>
      <c r="G39" s="80">
        <f>G40+G46+G52</f>
        <v>2117657</v>
      </c>
      <c r="H39" s="2"/>
    </row>
    <row r="40" spans="1:8" ht="40.5" customHeight="1" x14ac:dyDescent="0.2">
      <c r="A40" s="67" t="s">
        <v>147</v>
      </c>
      <c r="B40" s="3" t="s">
        <v>107</v>
      </c>
      <c r="C40" s="68"/>
      <c r="D40" s="68"/>
      <c r="E40" s="68"/>
      <c r="F40" s="68"/>
      <c r="G40" s="83">
        <f t="shared" ref="G40:G50" si="1">G41</f>
        <v>60000</v>
      </c>
      <c r="H40" s="2"/>
    </row>
    <row r="41" spans="1:8" ht="63" x14ac:dyDescent="0.25">
      <c r="A41" s="8" t="s">
        <v>10</v>
      </c>
      <c r="B41" s="3" t="s">
        <v>107</v>
      </c>
      <c r="C41" s="4" t="s">
        <v>6</v>
      </c>
      <c r="D41" s="3"/>
      <c r="E41" s="3"/>
      <c r="F41" s="3"/>
      <c r="G41" s="80">
        <f t="shared" si="1"/>
        <v>60000</v>
      </c>
      <c r="H41" s="2"/>
    </row>
    <row r="42" spans="1:8" ht="15.75" x14ac:dyDescent="0.25">
      <c r="A42" s="8" t="s">
        <v>11</v>
      </c>
      <c r="B42" s="3" t="s">
        <v>107</v>
      </c>
      <c r="C42" s="4" t="s">
        <v>6</v>
      </c>
      <c r="D42" s="3" t="s">
        <v>7</v>
      </c>
      <c r="E42" s="3"/>
      <c r="F42" s="3"/>
      <c r="G42" s="80">
        <f t="shared" si="1"/>
        <v>60000</v>
      </c>
      <c r="H42" s="2"/>
    </row>
    <row r="43" spans="1:8" ht="15.75" x14ac:dyDescent="0.25">
      <c r="A43" s="41" t="s">
        <v>83</v>
      </c>
      <c r="B43" s="3" t="s">
        <v>107</v>
      </c>
      <c r="C43" s="4" t="s">
        <v>6</v>
      </c>
      <c r="D43" s="17" t="s">
        <v>7</v>
      </c>
      <c r="E43" s="17" t="s">
        <v>82</v>
      </c>
      <c r="F43" s="17"/>
      <c r="G43" s="80">
        <f t="shared" si="1"/>
        <v>60000</v>
      </c>
      <c r="H43" s="2"/>
    </row>
    <row r="44" spans="1:8" ht="31.5" x14ac:dyDescent="0.25">
      <c r="A44" s="8" t="s">
        <v>81</v>
      </c>
      <c r="B44" s="3" t="s">
        <v>107</v>
      </c>
      <c r="C44" s="4" t="s">
        <v>6</v>
      </c>
      <c r="D44" s="17" t="s">
        <v>7</v>
      </c>
      <c r="E44" s="17" t="s">
        <v>82</v>
      </c>
      <c r="F44" s="3" t="s">
        <v>14</v>
      </c>
      <c r="G44" s="80">
        <f t="shared" si="1"/>
        <v>60000</v>
      </c>
      <c r="H44" s="2"/>
    </row>
    <row r="45" spans="1:8" ht="47.25" x14ac:dyDescent="0.25">
      <c r="A45" s="8" t="s">
        <v>51</v>
      </c>
      <c r="B45" s="52" t="s">
        <v>107</v>
      </c>
      <c r="C45" s="51" t="s">
        <v>6</v>
      </c>
      <c r="D45" s="52" t="s">
        <v>7</v>
      </c>
      <c r="E45" s="52" t="s">
        <v>82</v>
      </c>
      <c r="F45" s="52" t="s">
        <v>15</v>
      </c>
      <c r="G45" s="84">
        <f>30000+30000</f>
        <v>60000</v>
      </c>
      <c r="H45" s="2"/>
    </row>
    <row r="46" spans="1:8" ht="15.75" x14ac:dyDescent="0.2">
      <c r="A46" s="67" t="s">
        <v>91</v>
      </c>
      <c r="B46" s="3" t="s">
        <v>108</v>
      </c>
      <c r="C46" s="68"/>
      <c r="D46" s="68"/>
      <c r="E46" s="68"/>
      <c r="F46" s="68"/>
      <c r="G46" s="83">
        <f t="shared" si="1"/>
        <v>1522657</v>
      </c>
      <c r="H46" s="2"/>
    </row>
    <row r="47" spans="1:8" ht="63" x14ac:dyDescent="0.25">
      <c r="A47" s="8" t="s">
        <v>10</v>
      </c>
      <c r="B47" s="3" t="s">
        <v>108</v>
      </c>
      <c r="C47" s="4" t="s">
        <v>6</v>
      </c>
      <c r="D47" s="3"/>
      <c r="E47" s="3"/>
      <c r="F47" s="3"/>
      <c r="G47" s="80">
        <f t="shared" si="1"/>
        <v>1522657</v>
      </c>
      <c r="H47" s="2"/>
    </row>
    <row r="48" spans="1:8" ht="15.75" x14ac:dyDescent="0.25">
      <c r="A48" s="8" t="s">
        <v>11</v>
      </c>
      <c r="B48" s="3" t="s">
        <v>108</v>
      </c>
      <c r="C48" s="4" t="s">
        <v>6</v>
      </c>
      <c r="D48" s="3" t="s">
        <v>7</v>
      </c>
      <c r="E48" s="3"/>
      <c r="F48" s="3"/>
      <c r="G48" s="80">
        <f t="shared" si="1"/>
        <v>1522657</v>
      </c>
      <c r="H48" s="2"/>
    </row>
    <row r="49" spans="1:8" ht="15.75" x14ac:dyDescent="0.25">
      <c r="A49" s="41" t="s">
        <v>83</v>
      </c>
      <c r="B49" s="3" t="s">
        <v>108</v>
      </c>
      <c r="C49" s="4" t="s">
        <v>6</v>
      </c>
      <c r="D49" s="17" t="s">
        <v>7</v>
      </c>
      <c r="E49" s="17" t="s">
        <v>82</v>
      </c>
      <c r="F49" s="17"/>
      <c r="G49" s="80">
        <f t="shared" si="1"/>
        <v>1522657</v>
      </c>
      <c r="H49" s="2"/>
    </row>
    <row r="50" spans="1:8" ht="31.5" x14ac:dyDescent="0.25">
      <c r="A50" s="8" t="s">
        <v>81</v>
      </c>
      <c r="B50" s="3" t="s">
        <v>108</v>
      </c>
      <c r="C50" s="4" t="s">
        <v>6</v>
      </c>
      <c r="D50" s="17" t="s">
        <v>7</v>
      </c>
      <c r="E50" s="17" t="s">
        <v>82</v>
      </c>
      <c r="F50" s="3" t="s">
        <v>14</v>
      </c>
      <c r="G50" s="80">
        <f t="shared" si="1"/>
        <v>1522657</v>
      </c>
      <c r="H50" s="2"/>
    </row>
    <row r="51" spans="1:8" ht="47.25" x14ac:dyDescent="0.25">
      <c r="A51" s="8" t="s">
        <v>51</v>
      </c>
      <c r="B51" s="3" t="s">
        <v>108</v>
      </c>
      <c r="C51" s="51" t="s">
        <v>6</v>
      </c>
      <c r="D51" s="52" t="s">
        <v>7</v>
      </c>
      <c r="E51" s="52" t="s">
        <v>82</v>
      </c>
      <c r="F51" s="52" t="s">
        <v>15</v>
      </c>
      <c r="G51" s="84">
        <f>2144400-200000-421743</f>
        <v>1522657</v>
      </c>
      <c r="H51" s="2"/>
    </row>
    <row r="52" spans="1:8" ht="63.75" customHeight="1" x14ac:dyDescent="0.2">
      <c r="A52" s="67" t="s">
        <v>25</v>
      </c>
      <c r="B52" s="3" t="s">
        <v>109</v>
      </c>
      <c r="C52" s="68"/>
      <c r="D52" s="68"/>
      <c r="E52" s="68"/>
      <c r="F52" s="68"/>
      <c r="G52" s="83">
        <f t="shared" ref="G52:G56" si="2">G53</f>
        <v>535000</v>
      </c>
      <c r="H52" s="2"/>
    </row>
    <row r="53" spans="1:8" ht="53.25" customHeight="1" x14ac:dyDescent="0.25">
      <c r="A53" s="8" t="s">
        <v>10</v>
      </c>
      <c r="B53" s="3" t="s">
        <v>109</v>
      </c>
      <c r="C53" s="4" t="s">
        <v>6</v>
      </c>
      <c r="D53" s="3"/>
      <c r="E53" s="3"/>
      <c r="F53" s="3"/>
      <c r="G53" s="80">
        <f t="shared" si="2"/>
        <v>535000</v>
      </c>
      <c r="H53" s="2"/>
    </row>
    <row r="54" spans="1:8" ht="15.75" x14ac:dyDescent="0.2">
      <c r="A54" s="45" t="s">
        <v>22</v>
      </c>
      <c r="B54" s="3" t="s">
        <v>109</v>
      </c>
      <c r="C54" s="4" t="s">
        <v>6</v>
      </c>
      <c r="D54" s="3" t="s">
        <v>8</v>
      </c>
      <c r="E54" s="3"/>
      <c r="F54" s="3"/>
      <c r="G54" s="80">
        <f t="shared" si="2"/>
        <v>535000</v>
      </c>
      <c r="H54" s="2"/>
    </row>
    <row r="55" spans="1:8" ht="19.5" customHeight="1" x14ac:dyDescent="0.2">
      <c r="A55" s="46" t="s">
        <v>24</v>
      </c>
      <c r="B55" s="3" t="s">
        <v>109</v>
      </c>
      <c r="C55" s="4" t="s">
        <v>6</v>
      </c>
      <c r="D55" s="17" t="s">
        <v>8</v>
      </c>
      <c r="E55" s="17" t="s">
        <v>23</v>
      </c>
      <c r="F55" s="17"/>
      <c r="G55" s="80">
        <f t="shared" si="2"/>
        <v>535000</v>
      </c>
      <c r="H55" s="2"/>
    </row>
    <row r="56" spans="1:8" ht="31.5" x14ac:dyDescent="0.25">
      <c r="A56" s="8" t="s">
        <v>81</v>
      </c>
      <c r="B56" s="3" t="s">
        <v>109</v>
      </c>
      <c r="C56" s="4" t="s">
        <v>6</v>
      </c>
      <c r="D56" s="17" t="s">
        <v>8</v>
      </c>
      <c r="E56" s="17" t="s">
        <v>23</v>
      </c>
      <c r="F56" s="3" t="s">
        <v>14</v>
      </c>
      <c r="G56" s="80">
        <f t="shared" si="2"/>
        <v>535000</v>
      </c>
      <c r="H56" s="2"/>
    </row>
    <row r="57" spans="1:8" ht="36.75" customHeight="1" x14ac:dyDescent="0.25">
      <c r="A57" s="8" t="s">
        <v>51</v>
      </c>
      <c r="B57" s="52" t="s">
        <v>109</v>
      </c>
      <c r="C57" s="51" t="s">
        <v>6</v>
      </c>
      <c r="D57" s="52" t="s">
        <v>8</v>
      </c>
      <c r="E57" s="52" t="s">
        <v>23</v>
      </c>
      <c r="F57" s="52" t="s">
        <v>15</v>
      </c>
      <c r="G57" s="84">
        <f>550000-15000</f>
        <v>535000</v>
      </c>
      <c r="H57" s="2"/>
    </row>
    <row r="58" spans="1:8" ht="77.25" customHeight="1" x14ac:dyDescent="0.2">
      <c r="A58" s="38" t="s">
        <v>54</v>
      </c>
      <c r="B58" s="19" t="s">
        <v>66</v>
      </c>
      <c r="C58" s="20"/>
      <c r="D58" s="20"/>
      <c r="E58" s="20"/>
      <c r="F58" s="33"/>
      <c r="G58" s="79">
        <f>G59</f>
        <v>13241141.970000001</v>
      </c>
      <c r="H58" s="2"/>
    </row>
    <row r="59" spans="1:8" ht="21.75" customHeight="1" x14ac:dyDescent="0.25">
      <c r="A59" s="12" t="s">
        <v>128</v>
      </c>
      <c r="B59" s="3" t="s">
        <v>132</v>
      </c>
      <c r="C59" s="68"/>
      <c r="D59" s="68"/>
      <c r="E59" s="68"/>
      <c r="F59" s="75"/>
      <c r="G59" s="83">
        <f>G60</f>
        <v>13241141.970000001</v>
      </c>
      <c r="H59" s="2"/>
    </row>
    <row r="60" spans="1:8" ht="25.5" customHeight="1" x14ac:dyDescent="0.2">
      <c r="A60" s="13" t="s">
        <v>67</v>
      </c>
      <c r="B60" s="3" t="s">
        <v>110</v>
      </c>
      <c r="C60" s="4"/>
      <c r="D60" s="4"/>
      <c r="E60" s="4"/>
      <c r="F60" s="6"/>
      <c r="G60" s="80">
        <f>G61+G67</f>
        <v>13241141.970000001</v>
      </c>
      <c r="H60" s="2"/>
    </row>
    <row r="61" spans="1:8" ht="39" customHeight="1" x14ac:dyDescent="0.2">
      <c r="A61" s="13" t="s">
        <v>20</v>
      </c>
      <c r="B61" s="3" t="s">
        <v>111</v>
      </c>
      <c r="C61" s="4"/>
      <c r="D61" s="6"/>
      <c r="E61" s="6"/>
      <c r="F61" s="6"/>
      <c r="G61" s="80">
        <f t="shared" ref="G61:G64" si="3">G62</f>
        <v>6228263.2700000005</v>
      </c>
      <c r="H61" s="2"/>
    </row>
    <row r="62" spans="1:8" ht="51" customHeight="1" x14ac:dyDescent="0.25">
      <c r="A62" s="8" t="s">
        <v>10</v>
      </c>
      <c r="B62" s="3" t="s">
        <v>111</v>
      </c>
      <c r="C62" s="4" t="s">
        <v>6</v>
      </c>
      <c r="D62" s="3"/>
      <c r="E62" s="3"/>
      <c r="F62" s="3"/>
      <c r="G62" s="80">
        <f>G63</f>
        <v>6228263.2700000005</v>
      </c>
      <c r="H62" s="2"/>
    </row>
    <row r="63" spans="1:8" ht="20.25" customHeight="1" x14ac:dyDescent="0.2">
      <c r="A63" s="65" t="s">
        <v>22</v>
      </c>
      <c r="B63" s="64" t="s">
        <v>111</v>
      </c>
      <c r="C63" s="4" t="s">
        <v>6</v>
      </c>
      <c r="D63" s="3" t="s">
        <v>8</v>
      </c>
      <c r="E63" s="3"/>
      <c r="F63" s="3"/>
      <c r="G63" s="80">
        <f t="shared" si="3"/>
        <v>6228263.2700000005</v>
      </c>
      <c r="H63" s="2"/>
    </row>
    <row r="64" spans="1:8" ht="15.75" customHeight="1" x14ac:dyDescent="0.2">
      <c r="A64" s="46" t="s">
        <v>49</v>
      </c>
      <c r="B64" s="64" t="s">
        <v>111</v>
      </c>
      <c r="C64" s="4" t="s">
        <v>6</v>
      </c>
      <c r="D64" s="3" t="s">
        <v>8</v>
      </c>
      <c r="E64" s="3" t="s">
        <v>21</v>
      </c>
      <c r="F64" s="3"/>
      <c r="G64" s="80">
        <f t="shared" si="3"/>
        <v>6228263.2700000005</v>
      </c>
      <c r="H64" s="2"/>
    </row>
    <row r="65" spans="1:9" ht="35.25" customHeight="1" x14ac:dyDescent="0.2">
      <c r="A65" s="50" t="s">
        <v>81</v>
      </c>
      <c r="B65" s="64" t="s">
        <v>111</v>
      </c>
      <c r="C65" s="4" t="s">
        <v>6</v>
      </c>
      <c r="D65" s="3" t="s">
        <v>8</v>
      </c>
      <c r="E65" s="3" t="s">
        <v>21</v>
      </c>
      <c r="F65" s="3" t="s">
        <v>14</v>
      </c>
      <c r="G65" s="80">
        <f>G66</f>
        <v>6228263.2700000005</v>
      </c>
      <c r="H65" s="2"/>
    </row>
    <row r="66" spans="1:9" ht="31.5" customHeight="1" x14ac:dyDescent="0.2">
      <c r="A66" s="50" t="s">
        <v>51</v>
      </c>
      <c r="B66" s="64" t="s">
        <v>111</v>
      </c>
      <c r="C66" s="4" t="s">
        <v>6</v>
      </c>
      <c r="D66" s="3" t="s">
        <v>8</v>
      </c>
      <c r="E66" s="3" t="s">
        <v>21</v>
      </c>
      <c r="F66" s="3" t="s">
        <v>15</v>
      </c>
      <c r="G66" s="80">
        <f>4470000+463300+387670.87+300000+607292.4</f>
        <v>6228263.2700000005</v>
      </c>
      <c r="H66" s="14"/>
      <c r="I66" s="47"/>
    </row>
    <row r="67" spans="1:9" ht="31.5" customHeight="1" x14ac:dyDescent="0.25">
      <c r="A67" s="73" t="s">
        <v>148</v>
      </c>
      <c r="B67" s="3" t="s">
        <v>149</v>
      </c>
      <c r="C67" s="6"/>
      <c r="D67" s="3"/>
      <c r="E67" s="3"/>
      <c r="F67" s="3"/>
      <c r="G67" s="80">
        <f>G68</f>
        <v>7012878.7000000002</v>
      </c>
      <c r="H67" s="14"/>
      <c r="I67" s="47"/>
    </row>
    <row r="68" spans="1:9" ht="31.5" customHeight="1" x14ac:dyDescent="0.25">
      <c r="A68" s="8" t="s">
        <v>10</v>
      </c>
      <c r="B68" s="3" t="s">
        <v>149</v>
      </c>
      <c r="C68" s="4" t="s">
        <v>6</v>
      </c>
      <c r="D68" s="3"/>
      <c r="E68" s="3"/>
      <c r="F68" s="3"/>
      <c r="G68" s="80">
        <f>G69</f>
        <v>7012878.7000000002</v>
      </c>
      <c r="H68" s="14"/>
      <c r="I68" s="47"/>
    </row>
    <row r="69" spans="1:9" ht="31.5" customHeight="1" x14ac:dyDescent="0.2">
      <c r="A69" s="65" t="s">
        <v>22</v>
      </c>
      <c r="B69" s="3" t="s">
        <v>149</v>
      </c>
      <c r="C69" s="4" t="s">
        <v>6</v>
      </c>
      <c r="D69" s="3" t="s">
        <v>8</v>
      </c>
      <c r="E69" s="3"/>
      <c r="F69" s="3"/>
      <c r="G69" s="80">
        <f>G70</f>
        <v>7012878.7000000002</v>
      </c>
      <c r="H69" s="14"/>
      <c r="I69" s="47"/>
    </row>
    <row r="70" spans="1:9" ht="31.5" customHeight="1" x14ac:dyDescent="0.2">
      <c r="A70" s="46" t="s">
        <v>49</v>
      </c>
      <c r="B70" s="3" t="s">
        <v>149</v>
      </c>
      <c r="C70" s="4" t="s">
        <v>6</v>
      </c>
      <c r="D70" s="3" t="s">
        <v>8</v>
      </c>
      <c r="E70" s="3" t="s">
        <v>21</v>
      </c>
      <c r="F70" s="3"/>
      <c r="G70" s="80">
        <f>G71</f>
        <v>7012878.7000000002</v>
      </c>
      <c r="H70" s="14"/>
      <c r="I70" s="47"/>
    </row>
    <row r="71" spans="1:9" ht="31.5" customHeight="1" x14ac:dyDescent="0.2">
      <c r="A71" s="50" t="s">
        <v>81</v>
      </c>
      <c r="B71" s="3" t="s">
        <v>149</v>
      </c>
      <c r="C71" s="4" t="s">
        <v>6</v>
      </c>
      <c r="D71" s="3" t="s">
        <v>8</v>
      </c>
      <c r="E71" s="3" t="s">
        <v>21</v>
      </c>
      <c r="F71" s="3" t="s">
        <v>14</v>
      </c>
      <c r="G71" s="80">
        <f>G72</f>
        <v>7012878.7000000002</v>
      </c>
      <c r="H71" s="14"/>
      <c r="I71" s="47"/>
    </row>
    <row r="72" spans="1:9" ht="31.5" customHeight="1" x14ac:dyDescent="0.2">
      <c r="A72" s="50" t="s">
        <v>51</v>
      </c>
      <c r="B72" s="3" t="s">
        <v>149</v>
      </c>
      <c r="C72" s="4" t="s">
        <v>6</v>
      </c>
      <c r="D72" s="3" t="s">
        <v>8</v>
      </c>
      <c r="E72" s="3" t="s">
        <v>21</v>
      </c>
      <c r="F72" s="3" t="s">
        <v>15</v>
      </c>
      <c r="G72" s="80">
        <f>8569937.33-1546940.33-10118.3</f>
        <v>7012878.7000000002</v>
      </c>
      <c r="H72" s="14"/>
      <c r="I72" s="47"/>
    </row>
    <row r="73" spans="1:9" ht="96.75" customHeight="1" x14ac:dyDescent="0.25">
      <c r="A73" s="21" t="s">
        <v>55</v>
      </c>
      <c r="B73" s="20" t="s">
        <v>68</v>
      </c>
      <c r="C73" s="19"/>
      <c r="D73" s="19"/>
      <c r="E73" s="19"/>
      <c r="F73" s="19"/>
      <c r="G73" s="79">
        <f>G74</f>
        <v>53766649.649999999</v>
      </c>
      <c r="H73" s="2"/>
    </row>
    <row r="74" spans="1:9" ht="27.75" customHeight="1" x14ac:dyDescent="0.25">
      <c r="A74" s="12" t="s">
        <v>128</v>
      </c>
      <c r="B74" s="4" t="s">
        <v>133</v>
      </c>
      <c r="C74" s="74"/>
      <c r="D74" s="74"/>
      <c r="E74" s="74"/>
      <c r="F74" s="74"/>
      <c r="G74" s="83">
        <f>G75+G88</f>
        <v>53766649.649999999</v>
      </c>
      <c r="H74" s="2"/>
    </row>
    <row r="75" spans="1:9" ht="31.5" x14ac:dyDescent="0.25">
      <c r="A75" s="63" t="s">
        <v>89</v>
      </c>
      <c r="B75" s="4" t="s">
        <v>112</v>
      </c>
      <c r="C75" s="3"/>
      <c r="D75" s="3"/>
      <c r="E75" s="3"/>
      <c r="F75" s="3"/>
      <c r="G75" s="80">
        <f>G76+G82</f>
        <v>2550000</v>
      </c>
      <c r="H75" s="2"/>
    </row>
    <row r="76" spans="1:9" ht="31.5" x14ac:dyDescent="0.25">
      <c r="A76" s="8" t="s">
        <v>69</v>
      </c>
      <c r="B76" s="4" t="s">
        <v>113</v>
      </c>
      <c r="C76" s="3"/>
      <c r="D76" s="3"/>
      <c r="E76" s="3"/>
      <c r="F76" s="3"/>
      <c r="G76" s="80">
        <f>G77</f>
        <v>650000</v>
      </c>
      <c r="H76" s="2"/>
    </row>
    <row r="77" spans="1:9" ht="54.75" customHeight="1" x14ac:dyDescent="0.25">
      <c r="A77" s="8" t="s">
        <v>10</v>
      </c>
      <c r="B77" s="4" t="s">
        <v>113</v>
      </c>
      <c r="C77" s="4" t="s">
        <v>6</v>
      </c>
      <c r="D77" s="3"/>
      <c r="E77" s="3"/>
      <c r="F77" s="3"/>
      <c r="G77" s="80">
        <f>G78</f>
        <v>650000</v>
      </c>
      <c r="H77" s="2"/>
    </row>
    <row r="78" spans="1:9" ht="15.75" x14ac:dyDescent="0.25">
      <c r="A78" s="8" t="s">
        <v>28</v>
      </c>
      <c r="B78" s="4" t="s">
        <v>113</v>
      </c>
      <c r="C78" s="4" t="s">
        <v>6</v>
      </c>
      <c r="D78" s="3" t="s">
        <v>26</v>
      </c>
      <c r="E78" s="3"/>
      <c r="F78" s="3"/>
      <c r="G78" s="80">
        <f>G79</f>
        <v>650000</v>
      </c>
      <c r="H78" s="2"/>
    </row>
    <row r="79" spans="1:9" ht="15.75" x14ac:dyDescent="0.2">
      <c r="A79" s="31" t="s">
        <v>27</v>
      </c>
      <c r="B79" s="4" t="s">
        <v>113</v>
      </c>
      <c r="C79" s="4" t="s">
        <v>6</v>
      </c>
      <c r="D79" s="3" t="s">
        <v>26</v>
      </c>
      <c r="E79" s="3" t="s">
        <v>7</v>
      </c>
      <c r="F79" s="3"/>
      <c r="G79" s="80">
        <f>G80</f>
        <v>650000</v>
      </c>
      <c r="H79" s="2"/>
    </row>
    <row r="80" spans="1:9" ht="31.5" x14ac:dyDescent="0.25">
      <c r="A80" s="8" t="s">
        <v>81</v>
      </c>
      <c r="B80" s="4" t="s">
        <v>113</v>
      </c>
      <c r="C80" s="4" t="s">
        <v>6</v>
      </c>
      <c r="D80" s="3" t="s">
        <v>26</v>
      </c>
      <c r="E80" s="3" t="s">
        <v>7</v>
      </c>
      <c r="F80" s="3" t="s">
        <v>14</v>
      </c>
      <c r="G80" s="80">
        <f>G81</f>
        <v>650000</v>
      </c>
      <c r="H80" s="2"/>
    </row>
    <row r="81" spans="1:9" ht="34.5" customHeight="1" x14ac:dyDescent="0.25">
      <c r="A81" s="8" t="s">
        <v>51</v>
      </c>
      <c r="B81" s="4" t="s">
        <v>113</v>
      </c>
      <c r="C81" s="4" t="s">
        <v>6</v>
      </c>
      <c r="D81" s="3" t="s">
        <v>26</v>
      </c>
      <c r="E81" s="3" t="s">
        <v>7</v>
      </c>
      <c r="F81" s="3" t="s">
        <v>15</v>
      </c>
      <c r="G81" s="80">
        <f>400000+200000+50000</f>
        <v>650000</v>
      </c>
      <c r="H81" s="9"/>
      <c r="I81" s="47"/>
    </row>
    <row r="82" spans="1:9" ht="31.5" x14ac:dyDescent="0.25">
      <c r="A82" s="39" t="s">
        <v>70</v>
      </c>
      <c r="B82" s="4" t="s">
        <v>114</v>
      </c>
      <c r="C82" s="4"/>
      <c r="D82" s="3"/>
      <c r="E82" s="3"/>
      <c r="F82" s="3"/>
      <c r="G82" s="80">
        <f>G83</f>
        <v>1900000</v>
      </c>
      <c r="H82" s="14"/>
    </row>
    <row r="83" spans="1:9" ht="63" x14ac:dyDescent="0.25">
      <c r="A83" s="8" t="s">
        <v>10</v>
      </c>
      <c r="B83" s="4" t="s">
        <v>114</v>
      </c>
      <c r="C83" s="4" t="s">
        <v>6</v>
      </c>
      <c r="D83" s="3"/>
      <c r="E83" s="3"/>
      <c r="F83" s="3"/>
      <c r="G83" s="80">
        <f>G84</f>
        <v>1900000</v>
      </c>
      <c r="H83" s="14"/>
    </row>
    <row r="84" spans="1:9" ht="15.75" x14ac:dyDescent="0.25">
      <c r="A84" s="8" t="s">
        <v>28</v>
      </c>
      <c r="B84" s="4" t="s">
        <v>114</v>
      </c>
      <c r="C84" s="4" t="s">
        <v>6</v>
      </c>
      <c r="D84" s="3" t="s">
        <v>26</v>
      </c>
      <c r="E84" s="3"/>
      <c r="F84" s="3"/>
      <c r="G84" s="80">
        <f>G85</f>
        <v>1900000</v>
      </c>
      <c r="H84" s="14"/>
    </row>
    <row r="85" spans="1:9" ht="15.75" x14ac:dyDescent="0.2">
      <c r="A85" s="31" t="s">
        <v>27</v>
      </c>
      <c r="B85" s="4" t="s">
        <v>114</v>
      </c>
      <c r="C85" s="4" t="s">
        <v>6</v>
      </c>
      <c r="D85" s="3" t="s">
        <v>26</v>
      </c>
      <c r="E85" s="3" t="s">
        <v>7</v>
      </c>
      <c r="F85" s="3"/>
      <c r="G85" s="80">
        <f>G86</f>
        <v>1900000</v>
      </c>
      <c r="H85" s="14"/>
    </row>
    <row r="86" spans="1:9" ht="31.5" x14ac:dyDescent="0.25">
      <c r="A86" s="8" t="s">
        <v>81</v>
      </c>
      <c r="B86" s="4" t="s">
        <v>114</v>
      </c>
      <c r="C86" s="4" t="s">
        <v>6</v>
      </c>
      <c r="D86" s="3" t="s">
        <v>26</v>
      </c>
      <c r="E86" s="3" t="s">
        <v>7</v>
      </c>
      <c r="F86" s="3" t="s">
        <v>14</v>
      </c>
      <c r="G86" s="80">
        <f>G87</f>
        <v>1900000</v>
      </c>
      <c r="H86" s="14"/>
    </row>
    <row r="87" spans="1:9" ht="36" customHeight="1" x14ac:dyDescent="0.25">
      <c r="A87" s="8" t="s">
        <v>51</v>
      </c>
      <c r="B87" s="4" t="s">
        <v>114</v>
      </c>
      <c r="C87" s="4" t="s">
        <v>6</v>
      </c>
      <c r="D87" s="3" t="s">
        <v>26</v>
      </c>
      <c r="E87" s="3" t="s">
        <v>7</v>
      </c>
      <c r="F87" s="3" t="s">
        <v>15</v>
      </c>
      <c r="G87" s="80">
        <f>2400000-500000</f>
        <v>1900000</v>
      </c>
      <c r="H87" s="9"/>
    </row>
    <row r="88" spans="1:9" ht="36" customHeight="1" x14ac:dyDescent="0.25">
      <c r="A88" s="66" t="s">
        <v>92</v>
      </c>
      <c r="B88" s="4" t="s">
        <v>115</v>
      </c>
      <c r="C88" s="4"/>
      <c r="D88" s="3"/>
      <c r="E88" s="3"/>
      <c r="F88" s="3"/>
      <c r="G88" s="80">
        <f>G89+G95</f>
        <v>51216649.649999999</v>
      </c>
      <c r="H88" s="9"/>
    </row>
    <row r="89" spans="1:9" ht="36" customHeight="1" x14ac:dyDescent="0.25">
      <c r="A89" s="12" t="s">
        <v>93</v>
      </c>
      <c r="B89" s="4" t="s">
        <v>116</v>
      </c>
      <c r="C89" s="4"/>
      <c r="D89" s="3"/>
      <c r="E89" s="3"/>
      <c r="F89" s="3"/>
      <c r="G89" s="80">
        <f t="shared" ref="G89:G93" si="4">G90</f>
        <v>4200</v>
      </c>
      <c r="H89" s="9"/>
    </row>
    <row r="90" spans="1:9" ht="48.75" customHeight="1" x14ac:dyDescent="0.25">
      <c r="A90" s="8" t="s">
        <v>10</v>
      </c>
      <c r="B90" s="4" t="s">
        <v>116</v>
      </c>
      <c r="C90" s="4" t="s">
        <v>6</v>
      </c>
      <c r="D90" s="3"/>
      <c r="E90" s="3"/>
      <c r="F90" s="3"/>
      <c r="G90" s="80">
        <f t="shared" si="4"/>
        <v>4200</v>
      </c>
      <c r="H90" s="9"/>
    </row>
    <row r="91" spans="1:9" ht="36" customHeight="1" x14ac:dyDescent="0.25">
      <c r="A91" s="8" t="s">
        <v>28</v>
      </c>
      <c r="B91" s="4" t="s">
        <v>116</v>
      </c>
      <c r="C91" s="4" t="s">
        <v>6</v>
      </c>
      <c r="D91" s="3" t="s">
        <v>26</v>
      </c>
      <c r="E91" s="3"/>
      <c r="F91" s="3"/>
      <c r="G91" s="80">
        <f t="shared" si="4"/>
        <v>4200</v>
      </c>
      <c r="H91" s="9"/>
    </row>
    <row r="92" spans="1:9" ht="36" customHeight="1" x14ac:dyDescent="0.2">
      <c r="A92" s="31" t="s">
        <v>94</v>
      </c>
      <c r="B92" s="4" t="s">
        <v>116</v>
      </c>
      <c r="C92" s="4" t="s">
        <v>6</v>
      </c>
      <c r="D92" s="3" t="s">
        <v>26</v>
      </c>
      <c r="E92" s="3" t="s">
        <v>29</v>
      </c>
      <c r="F92" s="3"/>
      <c r="G92" s="80">
        <f t="shared" si="4"/>
        <v>4200</v>
      </c>
      <c r="H92" s="9"/>
    </row>
    <row r="93" spans="1:9" ht="36" customHeight="1" x14ac:dyDescent="0.25">
      <c r="A93" s="8" t="s">
        <v>81</v>
      </c>
      <c r="B93" s="4" t="s">
        <v>116</v>
      </c>
      <c r="C93" s="4" t="s">
        <v>6</v>
      </c>
      <c r="D93" s="3" t="s">
        <v>26</v>
      </c>
      <c r="E93" s="3" t="s">
        <v>29</v>
      </c>
      <c r="F93" s="3" t="s">
        <v>14</v>
      </c>
      <c r="G93" s="80">
        <f t="shared" si="4"/>
        <v>4200</v>
      </c>
      <c r="H93" s="9"/>
    </row>
    <row r="94" spans="1:9" ht="36" customHeight="1" x14ac:dyDescent="0.25">
      <c r="A94" s="8" t="s">
        <v>51</v>
      </c>
      <c r="B94" s="4" t="s">
        <v>116</v>
      </c>
      <c r="C94" s="4" t="s">
        <v>6</v>
      </c>
      <c r="D94" s="3" t="s">
        <v>26</v>
      </c>
      <c r="E94" s="3" t="s">
        <v>29</v>
      </c>
      <c r="F94" s="3" t="s">
        <v>15</v>
      </c>
      <c r="G94" s="80">
        <f>4000+200</f>
        <v>4200</v>
      </c>
      <c r="H94" s="9"/>
    </row>
    <row r="95" spans="1:9" ht="87.75" customHeight="1" x14ac:dyDescent="0.25">
      <c r="A95" s="40" t="s">
        <v>150</v>
      </c>
      <c r="B95" s="26" t="s">
        <v>152</v>
      </c>
      <c r="C95" s="4"/>
      <c r="D95" s="3"/>
      <c r="E95" s="3"/>
      <c r="F95" s="3"/>
      <c r="G95" s="80">
        <f>G96</f>
        <v>51212449.649999999</v>
      </c>
      <c r="H95" s="9"/>
    </row>
    <row r="96" spans="1:9" ht="52.5" customHeight="1" x14ac:dyDescent="0.25">
      <c r="A96" s="8" t="s">
        <v>10</v>
      </c>
      <c r="B96" s="26" t="s">
        <v>152</v>
      </c>
      <c r="C96" s="4" t="s">
        <v>6</v>
      </c>
      <c r="D96" s="3"/>
      <c r="E96" s="3"/>
      <c r="F96" s="3"/>
      <c r="G96" s="80">
        <f>G97</f>
        <v>51212449.649999999</v>
      </c>
      <c r="H96" s="9"/>
    </row>
    <row r="97" spans="1:8" ht="36" customHeight="1" x14ac:dyDescent="0.25">
      <c r="A97" s="8" t="s">
        <v>28</v>
      </c>
      <c r="B97" s="26" t="s">
        <v>152</v>
      </c>
      <c r="C97" s="4" t="s">
        <v>6</v>
      </c>
      <c r="D97" s="3" t="s">
        <v>26</v>
      </c>
      <c r="E97" s="3"/>
      <c r="F97" s="3"/>
      <c r="G97" s="80">
        <f>G98</f>
        <v>51212449.649999999</v>
      </c>
      <c r="H97" s="9"/>
    </row>
    <row r="98" spans="1:8" ht="36" customHeight="1" x14ac:dyDescent="0.2">
      <c r="A98" s="31" t="s">
        <v>94</v>
      </c>
      <c r="B98" s="26" t="s">
        <v>152</v>
      </c>
      <c r="C98" s="4" t="s">
        <v>6</v>
      </c>
      <c r="D98" s="3" t="s">
        <v>26</v>
      </c>
      <c r="E98" s="3" t="s">
        <v>29</v>
      </c>
      <c r="F98" s="3"/>
      <c r="G98" s="80">
        <f>G99</f>
        <v>51212449.649999999</v>
      </c>
      <c r="H98" s="9"/>
    </row>
    <row r="99" spans="1:8" ht="36" customHeight="1" x14ac:dyDescent="0.25">
      <c r="A99" s="93" t="s">
        <v>18</v>
      </c>
      <c r="B99" s="26" t="s">
        <v>152</v>
      </c>
      <c r="C99" s="4" t="s">
        <v>6</v>
      </c>
      <c r="D99" s="3" t="s">
        <v>26</v>
      </c>
      <c r="E99" s="3" t="s">
        <v>29</v>
      </c>
      <c r="F99" s="3" t="s">
        <v>16</v>
      </c>
      <c r="G99" s="80">
        <f>G100</f>
        <v>51212449.649999999</v>
      </c>
      <c r="H99" s="9"/>
    </row>
    <row r="100" spans="1:8" ht="75.75" customHeight="1" x14ac:dyDescent="0.25">
      <c r="A100" s="93" t="s">
        <v>151</v>
      </c>
      <c r="B100" s="26" t="s">
        <v>152</v>
      </c>
      <c r="C100" s="4" t="s">
        <v>6</v>
      </c>
      <c r="D100" s="3" t="s">
        <v>26</v>
      </c>
      <c r="E100" s="3" t="s">
        <v>29</v>
      </c>
      <c r="F100" s="3" t="s">
        <v>153</v>
      </c>
      <c r="G100" s="80">
        <v>51212449.649999999</v>
      </c>
      <c r="H100" s="9"/>
    </row>
    <row r="101" spans="1:8" ht="63.75" customHeight="1" x14ac:dyDescent="0.25">
      <c r="A101" s="44" t="s">
        <v>30</v>
      </c>
      <c r="B101" s="37" t="s">
        <v>71</v>
      </c>
      <c r="C101" s="37"/>
      <c r="D101" s="43"/>
      <c r="E101" s="43"/>
      <c r="F101" s="37"/>
      <c r="G101" s="81">
        <f>G102</f>
        <v>34686546.670000002</v>
      </c>
      <c r="H101" s="2"/>
    </row>
    <row r="102" spans="1:8" ht="21.75" customHeight="1" x14ac:dyDescent="0.25">
      <c r="A102" s="12" t="s">
        <v>128</v>
      </c>
      <c r="B102" s="4" t="s">
        <v>134</v>
      </c>
      <c r="C102" s="68"/>
      <c r="D102" s="74"/>
      <c r="E102" s="74"/>
      <c r="F102" s="68"/>
      <c r="G102" s="83">
        <f>G103</f>
        <v>34686546.670000002</v>
      </c>
      <c r="H102" s="2"/>
    </row>
    <row r="103" spans="1:8" ht="24.75" customHeight="1" x14ac:dyDescent="0.25">
      <c r="A103" s="12" t="s">
        <v>72</v>
      </c>
      <c r="B103" s="4" t="s">
        <v>117</v>
      </c>
      <c r="C103" s="4"/>
      <c r="D103" s="3"/>
      <c r="E103" s="3"/>
      <c r="F103" s="4"/>
      <c r="G103" s="80">
        <f>G104+G110+G116+G122+G128+G134</f>
        <v>34686546.670000002</v>
      </c>
      <c r="H103" s="2"/>
    </row>
    <row r="104" spans="1:8" ht="24.75" customHeight="1" x14ac:dyDescent="0.25">
      <c r="A104" s="12" t="s">
        <v>32</v>
      </c>
      <c r="B104" s="4" t="s">
        <v>118</v>
      </c>
      <c r="C104" s="4"/>
      <c r="D104" s="3"/>
      <c r="E104" s="3"/>
      <c r="F104" s="6"/>
      <c r="G104" s="80">
        <f>G105</f>
        <v>4568200</v>
      </c>
      <c r="H104" s="2"/>
    </row>
    <row r="105" spans="1:8" ht="63" x14ac:dyDescent="0.25">
      <c r="A105" s="8" t="s">
        <v>10</v>
      </c>
      <c r="B105" s="4" t="s">
        <v>118</v>
      </c>
      <c r="C105" s="4" t="s">
        <v>6</v>
      </c>
      <c r="D105" s="3"/>
      <c r="E105" s="3"/>
      <c r="F105" s="3"/>
      <c r="G105" s="80">
        <f>G106</f>
        <v>4568200</v>
      </c>
      <c r="H105" s="2"/>
    </row>
    <row r="106" spans="1:8" ht="15.75" x14ac:dyDescent="0.25">
      <c r="A106" s="8" t="s">
        <v>28</v>
      </c>
      <c r="B106" s="4" t="s">
        <v>118</v>
      </c>
      <c r="C106" s="4" t="s">
        <v>6</v>
      </c>
      <c r="D106" s="3" t="s">
        <v>26</v>
      </c>
      <c r="E106" s="3"/>
      <c r="F106" s="3"/>
      <c r="G106" s="80">
        <f>G107</f>
        <v>4568200</v>
      </c>
      <c r="H106" s="2"/>
    </row>
    <row r="107" spans="1:8" ht="15.75" x14ac:dyDescent="0.25">
      <c r="A107" s="8" t="s">
        <v>33</v>
      </c>
      <c r="B107" s="4" t="s">
        <v>118</v>
      </c>
      <c r="C107" s="4" t="s">
        <v>6</v>
      </c>
      <c r="D107" s="17" t="s">
        <v>26</v>
      </c>
      <c r="E107" s="17" t="s">
        <v>31</v>
      </c>
      <c r="F107" s="17"/>
      <c r="G107" s="80">
        <f>G108</f>
        <v>4568200</v>
      </c>
      <c r="H107" s="2"/>
    </row>
    <row r="108" spans="1:8" ht="31.5" x14ac:dyDescent="0.25">
      <c r="A108" s="8" t="s">
        <v>81</v>
      </c>
      <c r="B108" s="4" t="s">
        <v>118</v>
      </c>
      <c r="C108" s="4" t="s">
        <v>6</v>
      </c>
      <c r="D108" s="17" t="s">
        <v>26</v>
      </c>
      <c r="E108" s="17" t="s">
        <v>31</v>
      </c>
      <c r="F108" s="3" t="s">
        <v>14</v>
      </c>
      <c r="G108" s="80">
        <f>G109</f>
        <v>4568200</v>
      </c>
      <c r="H108" s="2"/>
    </row>
    <row r="109" spans="1:8" ht="47.25" x14ac:dyDescent="0.25">
      <c r="A109" s="8" t="s">
        <v>51</v>
      </c>
      <c r="B109" s="4" t="s">
        <v>118</v>
      </c>
      <c r="C109" s="4" t="s">
        <v>6</v>
      </c>
      <c r="D109" s="17" t="s">
        <v>26</v>
      </c>
      <c r="E109" s="17" t="s">
        <v>31</v>
      </c>
      <c r="F109" s="3" t="s">
        <v>15</v>
      </c>
      <c r="G109" s="80">
        <f>5786000+85000-1332800+30000</f>
        <v>4568200</v>
      </c>
      <c r="H109" s="14"/>
    </row>
    <row r="110" spans="1:8" ht="15.75" x14ac:dyDescent="0.2">
      <c r="A110" s="15" t="s">
        <v>34</v>
      </c>
      <c r="B110" s="4" t="s">
        <v>119</v>
      </c>
      <c r="C110" s="4"/>
      <c r="D110" s="4"/>
      <c r="E110" s="4"/>
      <c r="F110" s="4"/>
      <c r="G110" s="80">
        <f>G111</f>
        <v>437000</v>
      </c>
      <c r="H110" s="2"/>
    </row>
    <row r="111" spans="1:8" ht="63" x14ac:dyDescent="0.25">
      <c r="A111" s="8" t="s">
        <v>10</v>
      </c>
      <c r="B111" s="4" t="s">
        <v>119</v>
      </c>
      <c r="C111" s="4" t="s">
        <v>6</v>
      </c>
      <c r="D111" s="3"/>
      <c r="E111" s="3"/>
      <c r="F111" s="3"/>
      <c r="G111" s="80">
        <f>G112</f>
        <v>437000</v>
      </c>
      <c r="H111" s="2"/>
    </row>
    <row r="112" spans="1:8" ht="15.75" x14ac:dyDescent="0.25">
      <c r="A112" s="8" t="s">
        <v>28</v>
      </c>
      <c r="B112" s="4" t="s">
        <v>119</v>
      </c>
      <c r="C112" s="4" t="s">
        <v>6</v>
      </c>
      <c r="D112" s="3" t="s">
        <v>26</v>
      </c>
      <c r="E112" s="3"/>
      <c r="F112" s="3"/>
      <c r="G112" s="80">
        <f>G113</f>
        <v>437000</v>
      </c>
      <c r="H112" s="2"/>
    </row>
    <row r="113" spans="1:12" ht="15.75" x14ac:dyDescent="0.25">
      <c r="A113" s="8" t="s">
        <v>33</v>
      </c>
      <c r="B113" s="4" t="s">
        <v>119</v>
      </c>
      <c r="C113" s="4" t="s">
        <v>6</v>
      </c>
      <c r="D113" s="17" t="s">
        <v>26</v>
      </c>
      <c r="E113" s="17" t="s">
        <v>31</v>
      </c>
      <c r="F113" s="17"/>
      <c r="G113" s="80">
        <f>G114</f>
        <v>437000</v>
      </c>
      <c r="H113" s="2"/>
    </row>
    <row r="114" spans="1:12" ht="31.5" x14ac:dyDescent="0.25">
      <c r="A114" s="8" t="s">
        <v>81</v>
      </c>
      <c r="B114" s="4" t="s">
        <v>119</v>
      </c>
      <c r="C114" s="4" t="s">
        <v>6</v>
      </c>
      <c r="D114" s="17" t="s">
        <v>26</v>
      </c>
      <c r="E114" s="17" t="s">
        <v>31</v>
      </c>
      <c r="F114" s="3" t="s">
        <v>14</v>
      </c>
      <c r="G114" s="80">
        <f>G115</f>
        <v>437000</v>
      </c>
      <c r="H114" s="2"/>
    </row>
    <row r="115" spans="1:12" ht="47.25" x14ac:dyDescent="0.25">
      <c r="A115" s="8" t="s">
        <v>51</v>
      </c>
      <c r="B115" s="4" t="s">
        <v>119</v>
      </c>
      <c r="C115" s="4" t="s">
        <v>6</v>
      </c>
      <c r="D115" s="17" t="s">
        <v>26</v>
      </c>
      <c r="E115" s="17" t="s">
        <v>31</v>
      </c>
      <c r="F115" s="3" t="s">
        <v>15</v>
      </c>
      <c r="G115" s="80">
        <f>400000-263000+300000</f>
        <v>437000</v>
      </c>
      <c r="H115" s="9"/>
    </row>
    <row r="116" spans="1:12" ht="15.75" x14ac:dyDescent="0.2">
      <c r="A116" s="15" t="s">
        <v>35</v>
      </c>
      <c r="B116" s="4" t="s">
        <v>120</v>
      </c>
      <c r="C116" s="4"/>
      <c r="D116" s="17"/>
      <c r="E116" s="17"/>
      <c r="F116" s="3"/>
      <c r="G116" s="80">
        <f>G117</f>
        <v>2292294</v>
      </c>
      <c r="H116" s="2"/>
    </row>
    <row r="117" spans="1:12" ht="63" x14ac:dyDescent="0.25">
      <c r="A117" s="8" t="s">
        <v>10</v>
      </c>
      <c r="B117" s="4" t="s">
        <v>120</v>
      </c>
      <c r="C117" s="4" t="s">
        <v>6</v>
      </c>
      <c r="D117" s="3"/>
      <c r="E117" s="3"/>
      <c r="F117" s="3"/>
      <c r="G117" s="80">
        <f>G118</f>
        <v>2292294</v>
      </c>
      <c r="H117" s="2"/>
    </row>
    <row r="118" spans="1:12" ht="15.75" x14ac:dyDescent="0.25">
      <c r="A118" s="8" t="s">
        <v>28</v>
      </c>
      <c r="B118" s="4" t="s">
        <v>120</v>
      </c>
      <c r="C118" s="4" t="s">
        <v>6</v>
      </c>
      <c r="D118" s="3" t="s">
        <v>26</v>
      </c>
      <c r="E118" s="3"/>
      <c r="F118" s="3"/>
      <c r="G118" s="80">
        <f>G119</f>
        <v>2292294</v>
      </c>
      <c r="H118" s="2"/>
    </row>
    <row r="119" spans="1:12" ht="15.75" x14ac:dyDescent="0.25">
      <c r="A119" s="8" t="s">
        <v>33</v>
      </c>
      <c r="B119" s="4" t="s">
        <v>120</v>
      </c>
      <c r="C119" s="4" t="s">
        <v>6</v>
      </c>
      <c r="D119" s="17" t="s">
        <v>26</v>
      </c>
      <c r="E119" s="17" t="s">
        <v>31</v>
      </c>
      <c r="F119" s="17"/>
      <c r="G119" s="80">
        <f>G120</f>
        <v>2292294</v>
      </c>
      <c r="H119" s="2"/>
    </row>
    <row r="120" spans="1:12" ht="31.5" x14ac:dyDescent="0.25">
      <c r="A120" s="8" t="s">
        <v>81</v>
      </c>
      <c r="B120" s="4" t="s">
        <v>120</v>
      </c>
      <c r="C120" s="53" t="s">
        <v>6</v>
      </c>
      <c r="D120" s="54" t="s">
        <v>26</v>
      </c>
      <c r="E120" s="54" t="s">
        <v>31</v>
      </c>
      <c r="F120" s="54" t="s">
        <v>14</v>
      </c>
      <c r="G120" s="84">
        <f>G121</f>
        <v>2292294</v>
      </c>
      <c r="H120" s="2"/>
    </row>
    <row r="121" spans="1:12" ht="47.25" x14ac:dyDescent="0.25">
      <c r="A121" s="50" t="s">
        <v>51</v>
      </c>
      <c r="B121" s="49" t="s">
        <v>120</v>
      </c>
      <c r="C121" s="53" t="s">
        <v>6</v>
      </c>
      <c r="D121" s="54" t="s">
        <v>26</v>
      </c>
      <c r="E121" s="54" t="s">
        <v>31</v>
      </c>
      <c r="F121" s="54" t="s">
        <v>15</v>
      </c>
      <c r="G121" s="84">
        <f>2000000+292294</f>
        <v>2292294</v>
      </c>
      <c r="H121" s="14"/>
    </row>
    <row r="122" spans="1:12" ht="15.75" x14ac:dyDescent="0.25">
      <c r="A122" s="12" t="s">
        <v>50</v>
      </c>
      <c r="B122" s="4" t="s">
        <v>121</v>
      </c>
      <c r="C122" s="4"/>
      <c r="D122" s="4"/>
      <c r="E122" s="4"/>
      <c r="F122" s="4"/>
      <c r="G122" s="80">
        <f>G123</f>
        <v>24689052.670000002</v>
      </c>
    </row>
    <row r="123" spans="1:12" ht="53.25" customHeight="1" x14ac:dyDescent="0.25">
      <c r="A123" s="8" t="s">
        <v>10</v>
      </c>
      <c r="B123" s="4" t="s">
        <v>121</v>
      </c>
      <c r="C123" s="4" t="s">
        <v>6</v>
      </c>
      <c r="D123" s="3"/>
      <c r="E123" s="3"/>
      <c r="F123" s="3"/>
      <c r="G123" s="80">
        <f>G124</f>
        <v>24689052.670000002</v>
      </c>
      <c r="L123" s="1"/>
    </row>
    <row r="124" spans="1:12" ht="15.75" x14ac:dyDescent="0.25">
      <c r="A124" s="8" t="s">
        <v>28</v>
      </c>
      <c r="B124" s="4" t="s">
        <v>121</v>
      </c>
      <c r="C124" s="4" t="s">
        <v>6</v>
      </c>
      <c r="D124" s="3" t="s">
        <v>26</v>
      </c>
      <c r="E124" s="3"/>
      <c r="F124" s="3"/>
      <c r="G124" s="80">
        <f>G125</f>
        <v>24689052.670000002</v>
      </c>
      <c r="L124" s="1"/>
    </row>
    <row r="125" spans="1:12" ht="15.75" x14ac:dyDescent="0.25">
      <c r="A125" s="8" t="s">
        <v>33</v>
      </c>
      <c r="B125" s="4" t="s">
        <v>121</v>
      </c>
      <c r="C125" s="4" t="s">
        <v>6</v>
      </c>
      <c r="D125" s="17" t="s">
        <v>26</v>
      </c>
      <c r="E125" s="17" t="s">
        <v>31</v>
      </c>
      <c r="F125" s="17"/>
      <c r="G125" s="80">
        <f>G126</f>
        <v>24689052.670000002</v>
      </c>
      <c r="L125" s="1"/>
    </row>
    <row r="126" spans="1:12" ht="31.5" x14ac:dyDescent="0.25">
      <c r="A126" s="8" t="s">
        <v>81</v>
      </c>
      <c r="B126" s="4" t="s">
        <v>121</v>
      </c>
      <c r="C126" s="51" t="s">
        <v>6</v>
      </c>
      <c r="D126" s="52" t="s">
        <v>26</v>
      </c>
      <c r="E126" s="52" t="s">
        <v>31</v>
      </c>
      <c r="F126" s="52" t="s">
        <v>14</v>
      </c>
      <c r="G126" s="84">
        <f>G127</f>
        <v>24689052.670000002</v>
      </c>
    </row>
    <row r="127" spans="1:12" ht="32.25" customHeight="1" x14ac:dyDescent="0.25">
      <c r="A127" s="8" t="s">
        <v>51</v>
      </c>
      <c r="B127" s="4" t="s">
        <v>121</v>
      </c>
      <c r="C127" s="51" t="s">
        <v>6</v>
      </c>
      <c r="D127" s="52" t="s">
        <v>26</v>
      </c>
      <c r="E127" s="52" t="s">
        <v>31</v>
      </c>
      <c r="F127" s="52" t="s">
        <v>15</v>
      </c>
      <c r="G127" s="84">
        <f>10063400+999424+6580425+2244737+4977322-205000+28744.67</f>
        <v>24689052.670000002</v>
      </c>
      <c r="H127" s="47"/>
      <c r="I127" s="47"/>
      <c r="J127" s="47"/>
    </row>
    <row r="128" spans="1:12" ht="32.25" customHeight="1" x14ac:dyDescent="0.25">
      <c r="A128" s="95" t="s">
        <v>164</v>
      </c>
      <c r="B128" s="4" t="s">
        <v>163</v>
      </c>
      <c r="C128" s="69"/>
      <c r="D128" s="52"/>
      <c r="E128" s="52"/>
      <c r="F128" s="52"/>
      <c r="G128" s="84">
        <f>G129</f>
        <v>1885000</v>
      </c>
      <c r="H128" s="47"/>
      <c r="I128" s="47"/>
      <c r="J128" s="47"/>
    </row>
    <row r="129" spans="1:10" ht="49.5" customHeight="1" x14ac:dyDescent="0.25">
      <c r="A129" s="8" t="s">
        <v>10</v>
      </c>
      <c r="B129" s="4" t="s">
        <v>163</v>
      </c>
      <c r="C129" s="4" t="s">
        <v>6</v>
      </c>
      <c r="D129" s="3"/>
      <c r="E129" s="3"/>
      <c r="F129" s="3"/>
      <c r="G129" s="84">
        <f>G130</f>
        <v>1885000</v>
      </c>
      <c r="H129" s="47"/>
      <c r="I129" s="47"/>
      <c r="J129" s="47"/>
    </row>
    <row r="130" spans="1:10" ht="32.25" customHeight="1" x14ac:dyDescent="0.25">
      <c r="A130" s="8" t="s">
        <v>28</v>
      </c>
      <c r="B130" s="4" t="s">
        <v>163</v>
      </c>
      <c r="C130" s="4" t="s">
        <v>6</v>
      </c>
      <c r="D130" s="3" t="s">
        <v>26</v>
      </c>
      <c r="E130" s="3"/>
      <c r="F130" s="3"/>
      <c r="G130" s="84">
        <f>G131</f>
        <v>1885000</v>
      </c>
      <c r="H130" s="47"/>
      <c r="I130" s="47"/>
      <c r="J130" s="47"/>
    </row>
    <row r="131" spans="1:10" ht="32.25" customHeight="1" x14ac:dyDescent="0.25">
      <c r="A131" s="8" t="s">
        <v>33</v>
      </c>
      <c r="B131" s="4" t="s">
        <v>163</v>
      </c>
      <c r="C131" s="4" t="s">
        <v>6</v>
      </c>
      <c r="D131" s="17" t="s">
        <v>26</v>
      </c>
      <c r="E131" s="17" t="s">
        <v>31</v>
      </c>
      <c r="F131" s="17"/>
      <c r="G131" s="84">
        <f>G132</f>
        <v>1885000</v>
      </c>
      <c r="H131" s="47"/>
      <c r="I131" s="47"/>
      <c r="J131" s="47"/>
    </row>
    <row r="132" spans="1:10" ht="32.25" customHeight="1" x14ac:dyDescent="0.25">
      <c r="A132" s="8" t="s">
        <v>81</v>
      </c>
      <c r="B132" s="4" t="s">
        <v>163</v>
      </c>
      <c r="C132" s="51" t="s">
        <v>6</v>
      </c>
      <c r="D132" s="52" t="s">
        <v>26</v>
      </c>
      <c r="E132" s="52" t="s">
        <v>31</v>
      </c>
      <c r="F132" s="52" t="s">
        <v>14</v>
      </c>
      <c r="G132" s="84">
        <f>G133</f>
        <v>1885000</v>
      </c>
      <c r="H132" s="47"/>
      <c r="I132" s="47"/>
      <c r="J132" s="47"/>
    </row>
    <row r="133" spans="1:10" ht="32.25" customHeight="1" x14ac:dyDescent="0.25">
      <c r="A133" s="8" t="s">
        <v>51</v>
      </c>
      <c r="B133" s="4" t="s">
        <v>163</v>
      </c>
      <c r="C133" s="51" t="s">
        <v>6</v>
      </c>
      <c r="D133" s="52" t="s">
        <v>26</v>
      </c>
      <c r="E133" s="52" t="s">
        <v>31</v>
      </c>
      <c r="F133" s="52" t="s">
        <v>15</v>
      </c>
      <c r="G133" s="84">
        <v>1885000</v>
      </c>
      <c r="H133" s="47"/>
      <c r="I133" s="47"/>
      <c r="J133" s="47"/>
    </row>
    <row r="134" spans="1:10" ht="32.25" customHeight="1" x14ac:dyDescent="0.25">
      <c r="A134" s="95" t="s">
        <v>166</v>
      </c>
      <c r="B134" s="4" t="s">
        <v>165</v>
      </c>
      <c r="C134" s="69"/>
      <c r="D134" s="52"/>
      <c r="E134" s="52"/>
      <c r="F134" s="52"/>
      <c r="G134" s="84">
        <f>G135</f>
        <v>815000</v>
      </c>
      <c r="H134" s="47"/>
      <c r="I134" s="47"/>
      <c r="J134" s="47"/>
    </row>
    <row r="135" spans="1:10" ht="32.25" customHeight="1" x14ac:dyDescent="0.25">
      <c r="A135" s="8" t="s">
        <v>10</v>
      </c>
      <c r="B135" s="4" t="s">
        <v>165</v>
      </c>
      <c r="C135" s="4" t="s">
        <v>6</v>
      </c>
      <c r="D135" s="3"/>
      <c r="E135" s="3"/>
      <c r="F135" s="3"/>
      <c r="G135" s="84">
        <f>G136</f>
        <v>815000</v>
      </c>
      <c r="H135" s="47"/>
      <c r="I135" s="47"/>
      <c r="J135" s="47"/>
    </row>
    <row r="136" spans="1:10" ht="32.25" customHeight="1" x14ac:dyDescent="0.25">
      <c r="A136" s="8" t="s">
        <v>28</v>
      </c>
      <c r="B136" s="4" t="s">
        <v>165</v>
      </c>
      <c r="C136" s="4" t="s">
        <v>6</v>
      </c>
      <c r="D136" s="3" t="s">
        <v>26</v>
      </c>
      <c r="E136" s="3"/>
      <c r="F136" s="3"/>
      <c r="G136" s="84">
        <f>G137</f>
        <v>815000</v>
      </c>
      <c r="H136" s="47"/>
      <c r="I136" s="47"/>
      <c r="J136" s="47"/>
    </row>
    <row r="137" spans="1:10" ht="32.25" customHeight="1" x14ac:dyDescent="0.25">
      <c r="A137" s="8" t="s">
        <v>33</v>
      </c>
      <c r="B137" s="4" t="s">
        <v>165</v>
      </c>
      <c r="C137" s="4" t="s">
        <v>6</v>
      </c>
      <c r="D137" s="17" t="s">
        <v>26</v>
      </c>
      <c r="E137" s="17" t="s">
        <v>31</v>
      </c>
      <c r="F137" s="17"/>
      <c r="G137" s="84">
        <f>G138</f>
        <v>815000</v>
      </c>
      <c r="H137" s="47"/>
      <c r="I137" s="47"/>
      <c r="J137" s="47"/>
    </row>
    <row r="138" spans="1:10" ht="32.25" customHeight="1" x14ac:dyDescent="0.25">
      <c r="A138" s="8" t="s">
        <v>81</v>
      </c>
      <c r="B138" s="4" t="s">
        <v>165</v>
      </c>
      <c r="C138" s="51" t="s">
        <v>6</v>
      </c>
      <c r="D138" s="52" t="s">
        <v>26</v>
      </c>
      <c r="E138" s="52" t="s">
        <v>31</v>
      </c>
      <c r="F138" s="52" t="s">
        <v>14</v>
      </c>
      <c r="G138" s="84">
        <f>G139</f>
        <v>815000</v>
      </c>
      <c r="H138" s="47"/>
      <c r="I138" s="47"/>
      <c r="J138" s="47"/>
    </row>
    <row r="139" spans="1:10" ht="32.25" customHeight="1" x14ac:dyDescent="0.25">
      <c r="A139" s="8" t="s">
        <v>51</v>
      </c>
      <c r="B139" s="4" t="s">
        <v>165</v>
      </c>
      <c r="C139" s="51" t="s">
        <v>6</v>
      </c>
      <c r="D139" s="52" t="s">
        <v>26</v>
      </c>
      <c r="E139" s="52" t="s">
        <v>31</v>
      </c>
      <c r="F139" s="52" t="s">
        <v>15</v>
      </c>
      <c r="G139" s="84">
        <v>815000</v>
      </c>
      <c r="H139" s="47"/>
      <c r="I139" s="47"/>
      <c r="J139" s="47"/>
    </row>
    <row r="140" spans="1:10" ht="67.5" customHeight="1" x14ac:dyDescent="0.25">
      <c r="A140" s="70" t="s">
        <v>105</v>
      </c>
      <c r="B140" s="22" t="s">
        <v>95</v>
      </c>
      <c r="C140" s="71"/>
      <c r="D140" s="72"/>
      <c r="E140" s="72"/>
      <c r="F140" s="72"/>
      <c r="G140" s="85">
        <f>G141</f>
        <v>5758028</v>
      </c>
      <c r="H140" s="57"/>
      <c r="I140" s="47"/>
      <c r="J140" s="47"/>
    </row>
    <row r="141" spans="1:10" ht="35.25" customHeight="1" x14ac:dyDescent="0.25">
      <c r="A141" s="12" t="s">
        <v>136</v>
      </c>
      <c r="B141" s="56" t="s">
        <v>135</v>
      </c>
      <c r="C141" s="69"/>
      <c r="D141" s="52"/>
      <c r="E141" s="52"/>
      <c r="F141" s="52"/>
      <c r="G141" s="86">
        <f>G142</f>
        <v>5758028</v>
      </c>
      <c r="H141" s="57"/>
      <c r="I141" s="47"/>
      <c r="J141" s="47"/>
    </row>
    <row r="142" spans="1:10" ht="32.25" customHeight="1" x14ac:dyDescent="0.25">
      <c r="A142" s="41" t="s">
        <v>96</v>
      </c>
      <c r="B142" s="56" t="s">
        <v>122</v>
      </c>
      <c r="C142" s="69"/>
      <c r="D142" s="52"/>
      <c r="E142" s="52"/>
      <c r="F142" s="52"/>
      <c r="G142" s="84">
        <f t="shared" ref="G142:G147" si="5">G143</f>
        <v>5758028</v>
      </c>
      <c r="H142" s="57"/>
      <c r="I142" s="47"/>
      <c r="J142" s="47"/>
    </row>
    <row r="143" spans="1:10" ht="32.25" customHeight="1" x14ac:dyDescent="0.25">
      <c r="A143" s="73" t="s">
        <v>97</v>
      </c>
      <c r="B143" s="56" t="s">
        <v>123</v>
      </c>
      <c r="C143" s="69"/>
      <c r="D143" s="52"/>
      <c r="E143" s="52"/>
      <c r="F143" s="52"/>
      <c r="G143" s="84">
        <f t="shared" si="5"/>
        <v>5758028</v>
      </c>
      <c r="H143" s="57"/>
      <c r="I143" s="47"/>
      <c r="J143" s="47"/>
    </row>
    <row r="144" spans="1:10" ht="57.75" customHeight="1" x14ac:dyDescent="0.25">
      <c r="A144" s="8" t="s">
        <v>10</v>
      </c>
      <c r="B144" s="56" t="s">
        <v>123</v>
      </c>
      <c r="C144" s="69" t="s">
        <v>6</v>
      </c>
      <c r="D144" s="52"/>
      <c r="E144" s="52"/>
      <c r="F144" s="52"/>
      <c r="G144" s="84">
        <f t="shared" si="5"/>
        <v>5758028</v>
      </c>
      <c r="H144" s="57"/>
      <c r="I144" s="47"/>
      <c r="J144" s="47"/>
    </row>
    <row r="145" spans="1:10" ht="32.25" customHeight="1" x14ac:dyDescent="0.25">
      <c r="A145" s="8" t="s">
        <v>28</v>
      </c>
      <c r="B145" s="56" t="s">
        <v>123</v>
      </c>
      <c r="C145" s="69" t="s">
        <v>6</v>
      </c>
      <c r="D145" s="52" t="s">
        <v>26</v>
      </c>
      <c r="E145" s="52"/>
      <c r="F145" s="52"/>
      <c r="G145" s="84">
        <f t="shared" si="5"/>
        <v>5758028</v>
      </c>
      <c r="H145" s="57"/>
      <c r="I145" s="47"/>
      <c r="J145" s="47"/>
    </row>
    <row r="146" spans="1:10" ht="32.25" customHeight="1" x14ac:dyDescent="0.25">
      <c r="A146" s="8" t="s">
        <v>33</v>
      </c>
      <c r="B146" s="56" t="s">
        <v>123</v>
      </c>
      <c r="C146" s="69" t="s">
        <v>6</v>
      </c>
      <c r="D146" s="52" t="s">
        <v>26</v>
      </c>
      <c r="E146" s="52" t="s">
        <v>31</v>
      </c>
      <c r="F146" s="52"/>
      <c r="G146" s="84">
        <f t="shared" si="5"/>
        <v>5758028</v>
      </c>
      <c r="H146" s="57"/>
      <c r="I146" s="47"/>
      <c r="J146" s="47"/>
    </row>
    <row r="147" spans="1:10" ht="32.25" customHeight="1" x14ac:dyDescent="0.25">
      <c r="A147" s="8" t="s">
        <v>81</v>
      </c>
      <c r="B147" s="56" t="s">
        <v>123</v>
      </c>
      <c r="C147" s="69" t="s">
        <v>6</v>
      </c>
      <c r="D147" s="52" t="s">
        <v>26</v>
      </c>
      <c r="E147" s="52" t="s">
        <v>31</v>
      </c>
      <c r="F147" s="52" t="s">
        <v>14</v>
      </c>
      <c r="G147" s="84">
        <f t="shared" si="5"/>
        <v>5758028</v>
      </c>
      <c r="H147" s="57"/>
      <c r="I147" s="47"/>
      <c r="J147" s="47"/>
    </row>
    <row r="148" spans="1:10" ht="32.25" customHeight="1" x14ac:dyDescent="0.25">
      <c r="A148" s="8" t="s">
        <v>51</v>
      </c>
      <c r="B148" s="56" t="s">
        <v>123</v>
      </c>
      <c r="C148" s="69" t="s">
        <v>6</v>
      </c>
      <c r="D148" s="52" t="s">
        <v>26</v>
      </c>
      <c r="E148" s="52" t="s">
        <v>31</v>
      </c>
      <c r="F148" s="52" t="s">
        <v>15</v>
      </c>
      <c r="G148" s="84">
        <v>5758028</v>
      </c>
      <c r="H148" s="57"/>
      <c r="I148" s="47"/>
      <c r="J148" s="47"/>
    </row>
    <row r="149" spans="1:10" ht="15.75" x14ac:dyDescent="0.25">
      <c r="A149" s="25" t="s">
        <v>74</v>
      </c>
      <c r="B149" s="22" t="s">
        <v>73</v>
      </c>
      <c r="C149" s="24"/>
      <c r="D149" s="23"/>
      <c r="E149" s="23"/>
      <c r="F149" s="23"/>
      <c r="G149" s="87">
        <f>G150</f>
        <v>685000</v>
      </c>
    </row>
    <row r="150" spans="1:10" ht="15.75" x14ac:dyDescent="0.25">
      <c r="A150" s="8" t="s">
        <v>47</v>
      </c>
      <c r="B150" s="4" t="s">
        <v>139</v>
      </c>
      <c r="C150" s="6"/>
      <c r="D150" s="3"/>
      <c r="E150" s="3"/>
      <c r="F150" s="3"/>
      <c r="G150" s="80">
        <f>G151</f>
        <v>685000</v>
      </c>
    </row>
    <row r="151" spans="1:10" ht="31.5" x14ac:dyDescent="0.25">
      <c r="A151" s="8" t="s">
        <v>75</v>
      </c>
      <c r="B151" s="4" t="s">
        <v>140</v>
      </c>
      <c r="C151" s="6"/>
      <c r="D151" s="3"/>
      <c r="E151" s="3"/>
      <c r="F151" s="3"/>
      <c r="G151" s="80">
        <f>G152</f>
        <v>685000</v>
      </c>
    </row>
    <row r="152" spans="1:10" ht="54.75" customHeight="1" x14ac:dyDescent="0.25">
      <c r="A152" s="8" t="s">
        <v>44</v>
      </c>
      <c r="B152" s="4" t="s">
        <v>140</v>
      </c>
      <c r="C152" s="6" t="s">
        <v>43</v>
      </c>
      <c r="D152" s="3"/>
      <c r="E152" s="3"/>
      <c r="F152" s="3"/>
      <c r="G152" s="80">
        <f>G153</f>
        <v>685000</v>
      </c>
    </row>
    <row r="153" spans="1:10" ht="15.75" x14ac:dyDescent="0.25">
      <c r="A153" s="8" t="s">
        <v>11</v>
      </c>
      <c r="B153" s="4" t="s">
        <v>140</v>
      </c>
      <c r="C153" s="6" t="s">
        <v>43</v>
      </c>
      <c r="D153" s="3" t="s">
        <v>7</v>
      </c>
      <c r="E153" s="3"/>
      <c r="F153" s="3"/>
      <c r="G153" s="80">
        <f>G154</f>
        <v>685000</v>
      </c>
    </row>
    <row r="154" spans="1:10" ht="63" x14ac:dyDescent="0.25">
      <c r="A154" s="8" t="s">
        <v>45</v>
      </c>
      <c r="B154" s="4" t="s">
        <v>140</v>
      </c>
      <c r="C154" s="6" t="s">
        <v>43</v>
      </c>
      <c r="D154" s="3" t="s">
        <v>7</v>
      </c>
      <c r="E154" s="3" t="s">
        <v>31</v>
      </c>
      <c r="F154" s="3"/>
      <c r="G154" s="80">
        <f>G155+G157</f>
        <v>685000</v>
      </c>
    </row>
    <row r="155" spans="1:10" ht="78.75" x14ac:dyDescent="0.25">
      <c r="A155" s="8" t="s">
        <v>9</v>
      </c>
      <c r="B155" s="4" t="s">
        <v>140</v>
      </c>
      <c r="C155" s="6" t="s">
        <v>43</v>
      </c>
      <c r="D155" s="3" t="s">
        <v>7</v>
      </c>
      <c r="E155" s="3" t="s">
        <v>31</v>
      </c>
      <c r="F155" s="3" t="s">
        <v>46</v>
      </c>
      <c r="G155" s="80">
        <f>G156</f>
        <v>622000</v>
      </c>
    </row>
    <row r="156" spans="1:10" ht="31.5" x14ac:dyDescent="0.25">
      <c r="A156" s="8" t="s">
        <v>80</v>
      </c>
      <c r="B156" s="4" t="s">
        <v>140</v>
      </c>
      <c r="C156" s="6" t="s">
        <v>43</v>
      </c>
      <c r="D156" s="3" t="s">
        <v>7</v>
      </c>
      <c r="E156" s="3" t="s">
        <v>31</v>
      </c>
      <c r="F156" s="3" t="s">
        <v>13</v>
      </c>
      <c r="G156" s="80">
        <f>587000+35000</f>
        <v>622000</v>
      </c>
      <c r="H156" s="47"/>
    </row>
    <row r="157" spans="1:10" ht="31.5" x14ac:dyDescent="0.25">
      <c r="A157" s="8" t="s">
        <v>81</v>
      </c>
      <c r="B157" s="4" t="s">
        <v>140</v>
      </c>
      <c r="C157" s="6" t="s">
        <v>43</v>
      </c>
      <c r="D157" s="3" t="s">
        <v>7</v>
      </c>
      <c r="E157" s="3" t="s">
        <v>31</v>
      </c>
      <c r="F157" s="3" t="s">
        <v>14</v>
      </c>
      <c r="G157" s="80">
        <f>G158</f>
        <v>63000</v>
      </c>
    </row>
    <row r="158" spans="1:10" ht="47.25" x14ac:dyDescent="0.25">
      <c r="A158" s="8" t="s">
        <v>51</v>
      </c>
      <c r="B158" s="4" t="s">
        <v>140</v>
      </c>
      <c r="C158" s="6" t="s">
        <v>43</v>
      </c>
      <c r="D158" s="3" t="s">
        <v>7</v>
      </c>
      <c r="E158" s="3" t="s">
        <v>31</v>
      </c>
      <c r="F158" s="3" t="s">
        <v>15</v>
      </c>
      <c r="G158" s="80">
        <v>63000</v>
      </c>
    </row>
    <row r="159" spans="1:10" ht="35.25" customHeight="1" x14ac:dyDescent="0.25">
      <c r="A159" s="25" t="s">
        <v>87</v>
      </c>
      <c r="B159" s="22" t="s">
        <v>76</v>
      </c>
      <c r="C159" s="24"/>
      <c r="D159" s="23"/>
      <c r="E159" s="23"/>
      <c r="F159" s="22"/>
      <c r="G159" s="87">
        <f t="shared" ref="G159:G165" si="6">G160</f>
        <v>1604632.41</v>
      </c>
    </row>
    <row r="160" spans="1:10" ht="15.75" x14ac:dyDescent="0.25">
      <c r="A160" s="12" t="s">
        <v>61</v>
      </c>
      <c r="B160" s="4" t="s">
        <v>137</v>
      </c>
      <c r="C160" s="3"/>
      <c r="D160" s="30"/>
      <c r="E160" s="30"/>
      <c r="F160" s="4"/>
      <c r="G160" s="80">
        <f>G161+G167</f>
        <v>1604632.41</v>
      </c>
    </row>
    <row r="161" spans="1:7" ht="31.5" x14ac:dyDescent="0.25">
      <c r="A161" s="8" t="s">
        <v>75</v>
      </c>
      <c r="B161" s="4" t="s">
        <v>138</v>
      </c>
      <c r="C161" s="3"/>
      <c r="D161" s="30"/>
      <c r="E161" s="30"/>
      <c r="F161" s="4"/>
      <c r="G161" s="80">
        <f t="shared" si="6"/>
        <v>1565572.41</v>
      </c>
    </row>
    <row r="162" spans="1:7" ht="51.75" customHeight="1" x14ac:dyDescent="0.25">
      <c r="A162" s="8" t="s">
        <v>10</v>
      </c>
      <c r="B162" s="4" t="s">
        <v>138</v>
      </c>
      <c r="C162" s="3" t="s">
        <v>6</v>
      </c>
      <c r="D162" s="30"/>
      <c r="E162" s="30"/>
      <c r="F162" s="4"/>
      <c r="G162" s="80">
        <f t="shared" si="6"/>
        <v>1565572.41</v>
      </c>
    </row>
    <row r="163" spans="1:7" ht="15.75" x14ac:dyDescent="0.25">
      <c r="A163" s="8" t="s">
        <v>11</v>
      </c>
      <c r="B163" s="4" t="s">
        <v>138</v>
      </c>
      <c r="C163" s="3" t="s">
        <v>6</v>
      </c>
      <c r="D163" s="30" t="s">
        <v>7</v>
      </c>
      <c r="E163" s="30"/>
      <c r="F163" s="4"/>
      <c r="G163" s="80">
        <f t="shared" si="6"/>
        <v>1565572.41</v>
      </c>
    </row>
    <row r="164" spans="1:7" ht="47.25" x14ac:dyDescent="0.25">
      <c r="A164" s="8" t="s">
        <v>77</v>
      </c>
      <c r="B164" s="4" t="s">
        <v>138</v>
      </c>
      <c r="C164" s="3" t="s">
        <v>6</v>
      </c>
      <c r="D164" s="30" t="s">
        <v>7</v>
      </c>
      <c r="E164" s="30" t="s">
        <v>29</v>
      </c>
      <c r="F164" s="4"/>
      <c r="G164" s="80">
        <f t="shared" si="6"/>
        <v>1565572.41</v>
      </c>
    </row>
    <row r="165" spans="1:7" ht="78.75" x14ac:dyDescent="0.25">
      <c r="A165" s="8" t="s">
        <v>9</v>
      </c>
      <c r="B165" s="4" t="s">
        <v>138</v>
      </c>
      <c r="C165" s="3" t="s">
        <v>6</v>
      </c>
      <c r="D165" s="30" t="s">
        <v>7</v>
      </c>
      <c r="E165" s="30" t="s">
        <v>29</v>
      </c>
      <c r="F165" s="4" t="s">
        <v>46</v>
      </c>
      <c r="G165" s="80">
        <f t="shared" si="6"/>
        <v>1565572.41</v>
      </c>
    </row>
    <row r="166" spans="1:7" ht="31.5" x14ac:dyDescent="0.25">
      <c r="A166" s="8" t="s">
        <v>80</v>
      </c>
      <c r="B166" s="4" t="s">
        <v>138</v>
      </c>
      <c r="C166" s="3" t="s">
        <v>6</v>
      </c>
      <c r="D166" s="30" t="s">
        <v>7</v>
      </c>
      <c r="E166" s="30" t="s">
        <v>29</v>
      </c>
      <c r="F166" s="4" t="s">
        <v>13</v>
      </c>
      <c r="G166" s="80">
        <f>1346900+205000+13672.41</f>
        <v>1565572.41</v>
      </c>
    </row>
    <row r="167" spans="1:7" ht="47.25" x14ac:dyDescent="0.25">
      <c r="A167" s="94" t="s">
        <v>161</v>
      </c>
      <c r="B167" s="4" t="s">
        <v>162</v>
      </c>
      <c r="C167" s="3"/>
      <c r="D167" s="30"/>
      <c r="E167" s="30"/>
      <c r="F167" s="4"/>
      <c r="G167" s="80">
        <f>G168</f>
        <v>39060</v>
      </c>
    </row>
    <row r="168" spans="1:7" ht="63" x14ac:dyDescent="0.25">
      <c r="A168" s="8" t="s">
        <v>10</v>
      </c>
      <c r="B168" s="4" t="s">
        <v>162</v>
      </c>
      <c r="C168" s="3" t="s">
        <v>6</v>
      </c>
      <c r="D168" s="30"/>
      <c r="E168" s="30"/>
      <c r="F168" s="4"/>
      <c r="G168" s="80">
        <f>G169</f>
        <v>39060</v>
      </c>
    </row>
    <row r="169" spans="1:7" ht="15.75" x14ac:dyDescent="0.25">
      <c r="A169" s="8" t="s">
        <v>11</v>
      </c>
      <c r="B169" s="4" t="s">
        <v>162</v>
      </c>
      <c r="C169" s="3" t="s">
        <v>6</v>
      </c>
      <c r="D169" s="30" t="s">
        <v>7</v>
      </c>
      <c r="E169" s="30"/>
      <c r="F169" s="4"/>
      <c r="G169" s="80">
        <f>G170</f>
        <v>39060</v>
      </c>
    </row>
    <row r="170" spans="1:7" ht="47.25" x14ac:dyDescent="0.25">
      <c r="A170" s="8" t="s">
        <v>77</v>
      </c>
      <c r="B170" s="4" t="s">
        <v>162</v>
      </c>
      <c r="C170" s="3" t="s">
        <v>6</v>
      </c>
      <c r="D170" s="30" t="s">
        <v>7</v>
      </c>
      <c r="E170" s="30" t="s">
        <v>29</v>
      </c>
      <c r="F170" s="4"/>
      <c r="G170" s="80">
        <f>G171</f>
        <v>39060</v>
      </c>
    </row>
    <row r="171" spans="1:7" ht="78.75" x14ac:dyDescent="0.25">
      <c r="A171" s="8" t="s">
        <v>9</v>
      </c>
      <c r="B171" s="4" t="s">
        <v>162</v>
      </c>
      <c r="C171" s="3" t="s">
        <v>6</v>
      </c>
      <c r="D171" s="30" t="s">
        <v>7</v>
      </c>
      <c r="E171" s="30" t="s">
        <v>29</v>
      </c>
      <c r="F171" s="4" t="s">
        <v>46</v>
      </c>
      <c r="G171" s="80">
        <f>G172</f>
        <v>39060</v>
      </c>
    </row>
    <row r="172" spans="1:7" ht="31.5" x14ac:dyDescent="0.25">
      <c r="A172" s="8" t="s">
        <v>80</v>
      </c>
      <c r="B172" s="4" t="s">
        <v>162</v>
      </c>
      <c r="C172" s="3" t="s">
        <v>6</v>
      </c>
      <c r="D172" s="30" t="s">
        <v>7</v>
      </c>
      <c r="E172" s="30" t="s">
        <v>29</v>
      </c>
      <c r="F172" s="4" t="s">
        <v>13</v>
      </c>
      <c r="G172" s="80">
        <v>39060</v>
      </c>
    </row>
    <row r="173" spans="1:7" ht="34.5" customHeight="1" x14ac:dyDescent="0.25">
      <c r="A173" s="61" t="s">
        <v>84</v>
      </c>
      <c r="B173" s="59" t="s">
        <v>78</v>
      </c>
      <c r="C173" s="59"/>
      <c r="D173" s="59"/>
      <c r="E173" s="59"/>
      <c r="F173" s="59"/>
      <c r="G173" s="88">
        <f>G174</f>
        <v>2147000</v>
      </c>
    </row>
    <row r="174" spans="1:7" ht="18.75" customHeight="1" x14ac:dyDescent="0.25">
      <c r="A174" s="60" t="s">
        <v>79</v>
      </c>
      <c r="B174" s="6" t="s">
        <v>78</v>
      </c>
      <c r="C174" s="55"/>
      <c r="D174" s="55"/>
      <c r="E174" s="55"/>
      <c r="F174" s="55"/>
      <c r="G174" s="89">
        <f>G187+G193+G207+G199+G175+G182</f>
        <v>2147000</v>
      </c>
    </row>
    <row r="175" spans="1:7" ht="81.75" customHeight="1" x14ac:dyDescent="0.25">
      <c r="A175" s="77" t="s">
        <v>154</v>
      </c>
      <c r="B175" s="26" t="s">
        <v>155</v>
      </c>
      <c r="C175" s="26"/>
      <c r="D175" s="26"/>
      <c r="E175" s="26"/>
      <c r="F175" s="26"/>
      <c r="G175" s="89">
        <f t="shared" ref="G175:G180" si="7">G176</f>
        <v>34000</v>
      </c>
    </row>
    <row r="176" spans="1:7" ht="18.75" customHeight="1" x14ac:dyDescent="0.25">
      <c r="A176" s="78" t="s">
        <v>156</v>
      </c>
      <c r="B176" s="26" t="s">
        <v>157</v>
      </c>
      <c r="C176" s="26"/>
      <c r="D176" s="26"/>
      <c r="E176" s="26"/>
      <c r="F176" s="26"/>
      <c r="G176" s="89">
        <f t="shared" si="7"/>
        <v>34000</v>
      </c>
    </row>
    <row r="177" spans="1:8" ht="18.75" customHeight="1" x14ac:dyDescent="0.25">
      <c r="A177" s="27" t="s">
        <v>10</v>
      </c>
      <c r="B177" s="26" t="s">
        <v>157</v>
      </c>
      <c r="C177" s="26" t="s">
        <v>6</v>
      </c>
      <c r="D177" s="26"/>
      <c r="E177" s="26"/>
      <c r="F177" s="26"/>
      <c r="G177" s="89">
        <f t="shared" si="7"/>
        <v>34000</v>
      </c>
    </row>
    <row r="178" spans="1:8" ht="18.75" customHeight="1" x14ac:dyDescent="0.25">
      <c r="A178" s="8" t="s">
        <v>11</v>
      </c>
      <c r="B178" s="26" t="s">
        <v>157</v>
      </c>
      <c r="C178" s="26" t="s">
        <v>6</v>
      </c>
      <c r="D178" s="26" t="s">
        <v>7</v>
      </c>
      <c r="E178" s="26"/>
      <c r="F178" s="26"/>
      <c r="G178" s="89">
        <f t="shared" si="7"/>
        <v>34000</v>
      </c>
    </row>
    <row r="179" spans="1:8" ht="18.75" customHeight="1" x14ac:dyDescent="0.25">
      <c r="A179" s="41" t="s">
        <v>83</v>
      </c>
      <c r="B179" s="26" t="s">
        <v>157</v>
      </c>
      <c r="C179" s="26" t="s">
        <v>6</v>
      </c>
      <c r="D179" s="26" t="s">
        <v>7</v>
      </c>
      <c r="E179" s="55" t="s">
        <v>82</v>
      </c>
      <c r="F179" s="55"/>
      <c r="G179" s="89">
        <f t="shared" si="7"/>
        <v>34000</v>
      </c>
    </row>
    <row r="180" spans="1:8" ht="18.75" customHeight="1" x14ac:dyDescent="0.25">
      <c r="A180" s="27" t="s">
        <v>18</v>
      </c>
      <c r="B180" s="26" t="s">
        <v>157</v>
      </c>
      <c r="C180" s="26" t="s">
        <v>6</v>
      </c>
      <c r="D180" s="26" t="s">
        <v>7</v>
      </c>
      <c r="E180" s="55" t="s">
        <v>82</v>
      </c>
      <c r="F180" s="55" t="s">
        <v>16</v>
      </c>
      <c r="G180" s="89">
        <f t="shared" si="7"/>
        <v>34000</v>
      </c>
    </row>
    <row r="181" spans="1:8" ht="38.25" customHeight="1" x14ac:dyDescent="0.25">
      <c r="A181" s="78" t="s">
        <v>158</v>
      </c>
      <c r="B181" s="26" t="s">
        <v>157</v>
      </c>
      <c r="C181" s="26" t="s">
        <v>6</v>
      </c>
      <c r="D181" s="26" t="s">
        <v>7</v>
      </c>
      <c r="E181" s="55" t="s">
        <v>82</v>
      </c>
      <c r="F181" s="55" t="s">
        <v>159</v>
      </c>
      <c r="G181" s="90">
        <f>216000-110000-72000</f>
        <v>34000</v>
      </c>
    </row>
    <row r="182" spans="1:8" ht="63" x14ac:dyDescent="0.25">
      <c r="A182" s="27" t="s">
        <v>10</v>
      </c>
      <c r="B182" s="4" t="s">
        <v>124</v>
      </c>
      <c r="C182" s="26" t="s">
        <v>6</v>
      </c>
      <c r="D182" s="26"/>
      <c r="E182" s="26"/>
      <c r="F182" s="26"/>
      <c r="G182" s="90">
        <f>G183</f>
        <v>48000</v>
      </c>
    </row>
    <row r="183" spans="1:8" ht="15.75" x14ac:dyDescent="0.25">
      <c r="A183" s="8" t="s">
        <v>11</v>
      </c>
      <c r="B183" s="4" t="s">
        <v>124</v>
      </c>
      <c r="C183" s="26" t="s">
        <v>6</v>
      </c>
      <c r="D183" s="26" t="s">
        <v>7</v>
      </c>
      <c r="E183" s="26"/>
      <c r="F183" s="26"/>
      <c r="G183" s="90">
        <f>G184</f>
        <v>48000</v>
      </c>
    </row>
    <row r="184" spans="1:8" ht="15.75" x14ac:dyDescent="0.25">
      <c r="A184" s="41" t="s">
        <v>83</v>
      </c>
      <c r="B184" s="4" t="s">
        <v>124</v>
      </c>
      <c r="C184" s="26" t="s">
        <v>6</v>
      </c>
      <c r="D184" s="26" t="s">
        <v>7</v>
      </c>
      <c r="E184" s="26" t="s">
        <v>82</v>
      </c>
      <c r="F184" s="26"/>
      <c r="G184" s="90">
        <f>G185</f>
        <v>48000</v>
      </c>
    </row>
    <row r="185" spans="1:8" ht="15.75" x14ac:dyDescent="0.25">
      <c r="A185" s="27" t="s">
        <v>18</v>
      </c>
      <c r="B185" s="4" t="s">
        <v>124</v>
      </c>
      <c r="C185" s="26" t="s">
        <v>6</v>
      </c>
      <c r="D185" s="26" t="s">
        <v>7</v>
      </c>
      <c r="E185" s="26" t="s">
        <v>82</v>
      </c>
      <c r="F185" s="26" t="s">
        <v>16</v>
      </c>
      <c r="G185" s="90">
        <f>G186</f>
        <v>48000</v>
      </c>
    </row>
    <row r="186" spans="1:8" ht="15.75" x14ac:dyDescent="0.25">
      <c r="A186" s="8" t="s">
        <v>19</v>
      </c>
      <c r="B186" s="4" t="s">
        <v>124</v>
      </c>
      <c r="C186" s="26" t="s">
        <v>6</v>
      </c>
      <c r="D186" s="26" t="s">
        <v>7</v>
      </c>
      <c r="E186" s="26" t="s">
        <v>82</v>
      </c>
      <c r="F186" s="26" t="s">
        <v>17</v>
      </c>
      <c r="G186" s="90">
        <v>48000</v>
      </c>
      <c r="H186" s="47"/>
    </row>
    <row r="187" spans="1:8" ht="110.25" x14ac:dyDescent="0.25">
      <c r="A187" s="40" t="s">
        <v>144</v>
      </c>
      <c r="B187" s="26" t="s">
        <v>143</v>
      </c>
      <c r="C187" s="26"/>
      <c r="D187" s="26"/>
      <c r="E187" s="26"/>
      <c r="F187" s="26"/>
      <c r="G187" s="90">
        <f>G188</f>
        <v>800000</v>
      </c>
    </row>
    <row r="188" spans="1:8" ht="63" x14ac:dyDescent="0.25">
      <c r="A188" s="8" t="s">
        <v>10</v>
      </c>
      <c r="B188" s="26" t="s">
        <v>143</v>
      </c>
      <c r="C188" s="26" t="s">
        <v>6</v>
      </c>
      <c r="D188" s="26"/>
      <c r="E188" s="26"/>
      <c r="F188" s="26"/>
      <c r="G188" s="90">
        <f>G189</f>
        <v>800000</v>
      </c>
    </row>
    <row r="189" spans="1:8" ht="15.75" x14ac:dyDescent="0.25">
      <c r="A189" s="8" t="s">
        <v>11</v>
      </c>
      <c r="B189" s="26" t="s">
        <v>143</v>
      </c>
      <c r="C189" s="26" t="s">
        <v>6</v>
      </c>
      <c r="D189" s="26" t="s">
        <v>7</v>
      </c>
      <c r="E189" s="26"/>
      <c r="F189" s="26"/>
      <c r="G189" s="90">
        <f>G190</f>
        <v>800000</v>
      </c>
    </row>
    <row r="190" spans="1:8" ht="69" customHeight="1" x14ac:dyDescent="0.25">
      <c r="A190" s="8" t="s">
        <v>12</v>
      </c>
      <c r="B190" s="26" t="s">
        <v>143</v>
      </c>
      <c r="C190" s="26" t="s">
        <v>6</v>
      </c>
      <c r="D190" s="26" t="s">
        <v>7</v>
      </c>
      <c r="E190" s="26" t="s">
        <v>8</v>
      </c>
      <c r="F190" s="26"/>
      <c r="G190" s="90">
        <f>G191</f>
        <v>800000</v>
      </c>
    </row>
    <row r="191" spans="1:8" ht="15.75" x14ac:dyDescent="0.25">
      <c r="A191" s="8" t="s">
        <v>36</v>
      </c>
      <c r="B191" s="26" t="s">
        <v>143</v>
      </c>
      <c r="C191" s="26" t="s">
        <v>6</v>
      </c>
      <c r="D191" s="26" t="s">
        <v>7</v>
      </c>
      <c r="E191" s="26" t="s">
        <v>8</v>
      </c>
      <c r="F191" s="26" t="s">
        <v>38</v>
      </c>
      <c r="G191" s="90">
        <f>G192</f>
        <v>800000</v>
      </c>
    </row>
    <row r="192" spans="1:8" ht="15.75" x14ac:dyDescent="0.25">
      <c r="A192" s="35" t="s">
        <v>37</v>
      </c>
      <c r="B192" s="26" t="s">
        <v>143</v>
      </c>
      <c r="C192" s="29" t="s">
        <v>6</v>
      </c>
      <c r="D192" s="29" t="s">
        <v>7</v>
      </c>
      <c r="E192" s="29" t="s">
        <v>8</v>
      </c>
      <c r="F192" s="29" t="s">
        <v>39</v>
      </c>
      <c r="G192" s="91">
        <v>800000</v>
      </c>
    </row>
    <row r="193" spans="1:7" ht="94.5" x14ac:dyDescent="0.25">
      <c r="A193" s="40" t="s">
        <v>127</v>
      </c>
      <c r="B193" s="26" t="s">
        <v>146</v>
      </c>
      <c r="C193" s="26"/>
      <c r="D193" s="26"/>
      <c r="E193" s="26"/>
      <c r="F193" s="26"/>
      <c r="G193" s="90">
        <f>G194</f>
        <v>265800</v>
      </c>
    </row>
    <row r="194" spans="1:7" ht="63" x14ac:dyDescent="0.25">
      <c r="A194" s="41" t="s">
        <v>10</v>
      </c>
      <c r="B194" s="26" t="s">
        <v>146</v>
      </c>
      <c r="C194" s="26" t="s">
        <v>6</v>
      </c>
      <c r="D194" s="26"/>
      <c r="E194" s="26"/>
      <c r="F194" s="26"/>
      <c r="G194" s="90">
        <f>G195</f>
        <v>265800</v>
      </c>
    </row>
    <row r="195" spans="1:7" ht="15.75" x14ac:dyDescent="0.25">
      <c r="A195" s="41" t="s">
        <v>11</v>
      </c>
      <c r="B195" s="26" t="s">
        <v>146</v>
      </c>
      <c r="C195" s="26" t="s">
        <v>6</v>
      </c>
      <c r="D195" s="26" t="s">
        <v>7</v>
      </c>
      <c r="E195" s="26"/>
      <c r="F195" s="26"/>
      <c r="G195" s="90">
        <f>G196</f>
        <v>265800</v>
      </c>
    </row>
    <row r="196" spans="1:7" ht="54.75" customHeight="1" x14ac:dyDescent="0.25">
      <c r="A196" s="41" t="s">
        <v>86</v>
      </c>
      <c r="B196" s="26" t="s">
        <v>146</v>
      </c>
      <c r="C196" s="26" t="s">
        <v>6</v>
      </c>
      <c r="D196" s="26" t="s">
        <v>7</v>
      </c>
      <c r="E196" s="26" t="s">
        <v>40</v>
      </c>
      <c r="F196" s="26"/>
      <c r="G196" s="90">
        <f>G197</f>
        <v>265800</v>
      </c>
    </row>
    <row r="197" spans="1:7" ht="15.75" x14ac:dyDescent="0.25">
      <c r="A197" s="41" t="s">
        <v>36</v>
      </c>
      <c r="B197" s="26" t="s">
        <v>146</v>
      </c>
      <c r="C197" s="26" t="s">
        <v>6</v>
      </c>
      <c r="D197" s="26" t="s">
        <v>7</v>
      </c>
      <c r="E197" s="26" t="s">
        <v>40</v>
      </c>
      <c r="F197" s="26" t="s">
        <v>38</v>
      </c>
      <c r="G197" s="90">
        <f>G198</f>
        <v>265800</v>
      </c>
    </row>
    <row r="198" spans="1:7" ht="15.75" x14ac:dyDescent="0.25">
      <c r="A198" s="41" t="s">
        <v>37</v>
      </c>
      <c r="B198" s="26" t="s">
        <v>146</v>
      </c>
      <c r="C198" s="26" t="s">
        <v>6</v>
      </c>
      <c r="D198" s="26" t="s">
        <v>7</v>
      </c>
      <c r="E198" s="26" t="s">
        <v>40</v>
      </c>
      <c r="F198" s="26" t="s">
        <v>39</v>
      </c>
      <c r="G198" s="90">
        <v>265800</v>
      </c>
    </row>
    <row r="199" spans="1:7" ht="47.25" x14ac:dyDescent="0.25">
      <c r="A199" s="12" t="s">
        <v>98</v>
      </c>
      <c r="B199" s="4" t="s">
        <v>125</v>
      </c>
      <c r="C199" s="26"/>
      <c r="D199" s="26"/>
      <c r="E199" s="26"/>
      <c r="F199" s="26"/>
      <c r="G199" s="90">
        <f>G200</f>
        <v>965900</v>
      </c>
    </row>
    <row r="200" spans="1:7" ht="63" x14ac:dyDescent="0.25">
      <c r="A200" s="8" t="s">
        <v>10</v>
      </c>
      <c r="B200" s="4" t="s">
        <v>125</v>
      </c>
      <c r="C200" s="26" t="s">
        <v>6</v>
      </c>
      <c r="D200" s="26"/>
      <c r="E200" s="26"/>
      <c r="F200" s="26"/>
      <c r="G200" s="90">
        <f>G201</f>
        <v>965900</v>
      </c>
    </row>
    <row r="201" spans="1:7" ht="15.75" x14ac:dyDescent="0.25">
      <c r="A201" s="8" t="s">
        <v>100</v>
      </c>
      <c r="B201" s="4" t="s">
        <v>125</v>
      </c>
      <c r="C201" s="26" t="s">
        <v>6</v>
      </c>
      <c r="D201" s="26" t="s">
        <v>29</v>
      </c>
      <c r="E201" s="26"/>
      <c r="F201" s="26"/>
      <c r="G201" s="90">
        <f>G202</f>
        <v>965900</v>
      </c>
    </row>
    <row r="202" spans="1:7" ht="15.75" x14ac:dyDescent="0.25">
      <c r="A202" s="8" t="s">
        <v>101</v>
      </c>
      <c r="B202" s="4" t="s">
        <v>125</v>
      </c>
      <c r="C202" s="26" t="s">
        <v>6</v>
      </c>
      <c r="D202" s="26" t="s">
        <v>29</v>
      </c>
      <c r="E202" s="26" t="s">
        <v>31</v>
      </c>
      <c r="F202" s="26"/>
      <c r="G202" s="90">
        <f>G203+G205</f>
        <v>965900</v>
      </c>
    </row>
    <row r="203" spans="1:7" ht="78.75" x14ac:dyDescent="0.2">
      <c r="A203" s="5" t="s">
        <v>9</v>
      </c>
      <c r="B203" s="4" t="s">
        <v>99</v>
      </c>
      <c r="C203" s="26" t="s">
        <v>6</v>
      </c>
      <c r="D203" s="26" t="s">
        <v>29</v>
      </c>
      <c r="E203" s="26" t="s">
        <v>31</v>
      </c>
      <c r="F203" s="4" t="s">
        <v>46</v>
      </c>
      <c r="G203" s="90">
        <f>G204</f>
        <v>662986</v>
      </c>
    </row>
    <row r="204" spans="1:7" ht="31.5" x14ac:dyDescent="0.2">
      <c r="A204" s="5" t="s">
        <v>80</v>
      </c>
      <c r="B204" s="4" t="s">
        <v>125</v>
      </c>
      <c r="C204" s="26" t="s">
        <v>6</v>
      </c>
      <c r="D204" s="26" t="s">
        <v>29</v>
      </c>
      <c r="E204" s="26" t="s">
        <v>31</v>
      </c>
      <c r="F204" s="4" t="s">
        <v>13</v>
      </c>
      <c r="G204" s="90">
        <v>662986</v>
      </c>
    </row>
    <row r="205" spans="1:7" ht="31.5" x14ac:dyDescent="0.25">
      <c r="A205" s="8" t="s">
        <v>81</v>
      </c>
      <c r="B205" s="4" t="s">
        <v>125</v>
      </c>
      <c r="C205" s="26" t="s">
        <v>6</v>
      </c>
      <c r="D205" s="26" t="s">
        <v>29</v>
      </c>
      <c r="E205" s="26" t="s">
        <v>31</v>
      </c>
      <c r="F205" s="4" t="s">
        <v>14</v>
      </c>
      <c r="G205" s="90">
        <f>G206</f>
        <v>302914</v>
      </c>
    </row>
    <row r="206" spans="1:7" ht="47.25" x14ac:dyDescent="0.25">
      <c r="A206" s="35" t="s">
        <v>51</v>
      </c>
      <c r="B206" s="58" t="s">
        <v>125</v>
      </c>
      <c r="C206" s="29" t="s">
        <v>6</v>
      </c>
      <c r="D206" s="29" t="s">
        <v>29</v>
      </c>
      <c r="E206" s="29" t="s">
        <v>31</v>
      </c>
      <c r="F206" s="58" t="s">
        <v>15</v>
      </c>
      <c r="G206" s="91">
        <f>285014+16700+1200</f>
        <v>302914</v>
      </c>
    </row>
    <row r="207" spans="1:7" ht="94.5" x14ac:dyDescent="0.25">
      <c r="A207" s="12" t="s">
        <v>126</v>
      </c>
      <c r="B207" s="4" t="s">
        <v>145</v>
      </c>
      <c r="C207" s="26"/>
      <c r="D207" s="26"/>
      <c r="E207" s="26"/>
      <c r="F207" s="26"/>
      <c r="G207" s="90">
        <f>G208</f>
        <v>33300</v>
      </c>
    </row>
    <row r="208" spans="1:7" ht="55.5" customHeight="1" x14ac:dyDescent="0.25">
      <c r="A208" s="8" t="s">
        <v>44</v>
      </c>
      <c r="B208" s="4" t="s">
        <v>145</v>
      </c>
      <c r="C208" s="26" t="s">
        <v>43</v>
      </c>
      <c r="D208" s="26"/>
      <c r="E208" s="26"/>
      <c r="F208" s="26"/>
      <c r="G208" s="90">
        <f>G209</f>
        <v>33300</v>
      </c>
    </row>
    <row r="209" spans="1:7" ht="15.75" x14ac:dyDescent="0.25">
      <c r="A209" s="8" t="s">
        <v>11</v>
      </c>
      <c r="B209" s="4" t="s">
        <v>145</v>
      </c>
      <c r="C209" s="26" t="s">
        <v>43</v>
      </c>
      <c r="D209" s="26" t="s">
        <v>7</v>
      </c>
      <c r="E209" s="26"/>
      <c r="F209" s="26"/>
      <c r="G209" s="90">
        <f>G210</f>
        <v>33300</v>
      </c>
    </row>
    <row r="210" spans="1:7" ht="46.5" customHeight="1" x14ac:dyDescent="0.25">
      <c r="A210" s="48" t="s">
        <v>86</v>
      </c>
      <c r="B210" s="4" t="s">
        <v>145</v>
      </c>
      <c r="C210" s="26" t="s">
        <v>43</v>
      </c>
      <c r="D210" s="26" t="s">
        <v>7</v>
      </c>
      <c r="E210" s="26" t="s">
        <v>40</v>
      </c>
      <c r="F210" s="26"/>
      <c r="G210" s="90">
        <f>G211</f>
        <v>33300</v>
      </c>
    </row>
    <row r="211" spans="1:7" ht="15.75" x14ac:dyDescent="0.25">
      <c r="A211" s="8" t="s">
        <v>36</v>
      </c>
      <c r="B211" s="4" t="s">
        <v>145</v>
      </c>
      <c r="C211" s="26" t="s">
        <v>43</v>
      </c>
      <c r="D211" s="26" t="s">
        <v>7</v>
      </c>
      <c r="E211" s="26" t="s">
        <v>40</v>
      </c>
      <c r="F211" s="26" t="s">
        <v>38</v>
      </c>
      <c r="G211" s="90">
        <f>G212</f>
        <v>33300</v>
      </c>
    </row>
    <row r="212" spans="1:7" ht="15.75" x14ac:dyDescent="0.25">
      <c r="A212" s="8" t="s">
        <v>37</v>
      </c>
      <c r="B212" s="4" t="s">
        <v>145</v>
      </c>
      <c r="C212" s="26" t="s">
        <v>43</v>
      </c>
      <c r="D212" s="26" t="s">
        <v>7</v>
      </c>
      <c r="E212" s="26" t="s">
        <v>40</v>
      </c>
      <c r="F212" s="26" t="s">
        <v>39</v>
      </c>
      <c r="G212" s="90">
        <f>31900+1400</f>
        <v>33300</v>
      </c>
    </row>
    <row r="213" spans="1:7" ht="15.75" x14ac:dyDescent="0.25">
      <c r="A213" s="18" t="s">
        <v>48</v>
      </c>
      <c r="B213" s="18"/>
      <c r="C213" s="28"/>
      <c r="D213" s="28"/>
      <c r="E213" s="28"/>
      <c r="F213" s="28"/>
      <c r="G213" s="92">
        <f>G12+G37+G58+G73+G101+G149+G159+G173+G140</f>
        <v>123568248.28</v>
      </c>
    </row>
    <row r="214" spans="1:7" x14ac:dyDescent="0.2">
      <c r="G214" s="32"/>
    </row>
    <row r="215" spans="1:7" x14ac:dyDescent="0.2">
      <c r="G215" s="32"/>
    </row>
    <row r="216" spans="1:7" x14ac:dyDescent="0.2">
      <c r="B216" s="97"/>
      <c r="C216" s="97"/>
      <c r="D216" s="97"/>
      <c r="E216" s="97"/>
      <c r="F216" s="97"/>
      <c r="G216" s="36"/>
    </row>
    <row r="217" spans="1:7" x14ac:dyDescent="0.2">
      <c r="B217" s="97"/>
      <c r="C217" s="97"/>
      <c r="D217" s="97"/>
      <c r="E217" s="97"/>
      <c r="F217" s="97"/>
      <c r="G217" s="36"/>
    </row>
    <row r="218" spans="1:7" x14ac:dyDescent="0.2">
      <c r="G218" s="32"/>
    </row>
  </sheetData>
  <sheetProtection selectLockedCells="1" selectUnlockedCells="1"/>
  <mergeCells count="14">
    <mergeCell ref="B217:F217"/>
    <mergeCell ref="B216:F216"/>
    <mergeCell ref="B1:G1"/>
    <mergeCell ref="A6:G7"/>
    <mergeCell ref="A9:A11"/>
    <mergeCell ref="C9:C11"/>
    <mergeCell ref="D9:D11"/>
    <mergeCell ref="E9:E11"/>
    <mergeCell ref="F9:F11"/>
    <mergeCell ref="G9:G11"/>
    <mergeCell ref="B9:B11"/>
    <mergeCell ref="B2:G2"/>
    <mergeCell ref="B3:G3"/>
    <mergeCell ref="B5:G5"/>
  </mergeCells>
  <pageMargins left="0" right="0" top="0.39370078740157483" bottom="0.27559055118110237" header="0.51181102362204722" footer="0.51181102362204722"/>
  <pageSetup paperSize="9" scale="9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revision>1</cp:revision>
  <cp:lastPrinted>2024-11-11T09:08:30Z</cp:lastPrinted>
  <dcterms:created xsi:type="dcterms:W3CDTF">1996-10-08T23:32:33Z</dcterms:created>
  <dcterms:modified xsi:type="dcterms:W3CDTF">2024-11-26T13:49:45Z</dcterms:modified>
</cp:coreProperties>
</file>